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9132" windowHeight="11640" tabRatio="802" activeTab="3"/>
  </bookViews>
  <sheets>
    <sheet name="Header Sheet" sheetId="1" r:id="rId1"/>
    <sheet name="470 Men" sheetId="2" r:id="rId2"/>
    <sheet name="470 Women" sheetId="3" r:id="rId3"/>
    <sheet name="420er" sheetId="4" r:id="rId4"/>
    <sheet name="Zoom8" sheetId="5" r:id="rId5"/>
    <sheet name="Optimist" sheetId="6" r:id="rId6"/>
    <sheet name="Finn Trap" sheetId="7" r:id="rId7"/>
    <sheet name="Finn Wind-Leew" sheetId="8" r:id="rId8"/>
    <sheet name="Star" sheetId="9" r:id="rId9"/>
    <sheet name="Laser Radial" sheetId="10" r:id="rId10"/>
    <sheet name="Laser" sheetId="11" r:id="rId11"/>
    <sheet name="49er" sheetId="12" r:id="rId12"/>
    <sheet name="Melges24" sheetId="13" r:id="rId13"/>
    <sheet name="Match" sheetId="14" r:id="rId14"/>
    <sheet name="RSX Men Wind-Leew" sheetId="15" r:id="rId15"/>
    <sheet name="RSX Men Trap" sheetId="16" r:id="rId16"/>
    <sheet name="RSX Women Wind-Leew" sheetId="17" r:id="rId17"/>
    <sheet name="RSX Women Trap" sheetId="18" r:id="rId18"/>
    <sheet name="Speeds" sheetId="19" r:id="rId19"/>
  </sheets>
  <definedNames>
    <definedName name="_xlnm.Print_Area" localSheetId="3">'420er'!$B$1:$W$21</definedName>
    <definedName name="_xlnm.Print_Area" localSheetId="1">'470 Men'!$B$1:$W$21</definedName>
    <definedName name="_xlnm.Print_Area" localSheetId="2">'470 Women'!$B$1:$W$21</definedName>
    <definedName name="_xlnm.Print_Area" localSheetId="11">'49er'!$B$1:$V$21</definedName>
    <definedName name="_xlnm.Print_Area" localSheetId="6">'Finn Trap'!$B$1:$W$21</definedName>
    <definedName name="_xlnm.Print_Area" localSheetId="7">'Finn Wind-Leew'!$B$1:$V$22</definedName>
    <definedName name="_xlnm.Print_Area" localSheetId="10">'Laser'!$B$1:$W$21</definedName>
    <definedName name="_xlnm.Print_Area" localSheetId="9">'Laser Radial'!$B$1:$W$21</definedName>
    <definedName name="_xlnm.Print_Area" localSheetId="13">'Match'!$B$1:$V$19</definedName>
    <definedName name="_xlnm.Print_Area" localSheetId="12">'Melges24'!$B$1:$V$27</definedName>
    <definedName name="_xlnm.Print_Area" localSheetId="5">'Optimist'!$B$1:$W$21</definedName>
    <definedName name="_xlnm.Print_Area" localSheetId="15">'RSX Men Trap'!$B$1:$W$22</definedName>
    <definedName name="_xlnm.Print_Area" localSheetId="14">'RSX Men Wind-Leew'!$B$1:$V$22</definedName>
    <definedName name="_xlnm.Print_Area" localSheetId="17">'RSX Women Trap'!$B$1:$W$22</definedName>
    <definedName name="_xlnm.Print_Area" localSheetId="16">'RSX Women Wind-Leew'!$B$1:$V$22</definedName>
    <definedName name="_xlnm.Print_Area" localSheetId="8">'Star'!$B$1:$V$21</definedName>
    <definedName name="_xlnm.Print_Area" localSheetId="4">'Zoom8'!$B$1:$W$21</definedName>
  </definedNames>
  <calcPr fullCalcOnLoad="1"/>
</workbook>
</file>

<file path=xl/sharedStrings.xml><?xml version="1.0" encoding="utf-8"?>
<sst xmlns="http://schemas.openxmlformats.org/spreadsheetml/2006/main" count="1289" uniqueCount="87">
  <si>
    <t>SAILING COURSE TIMES</t>
  </si>
  <si>
    <t>Laser Radial</t>
  </si>
  <si>
    <t>Wind Range</t>
  </si>
  <si>
    <t>Upwind Speed</t>
  </si>
  <si>
    <t>Run Speed</t>
  </si>
  <si>
    <t>Reach Speed</t>
  </si>
  <si>
    <t xml:space="preserve"> </t>
  </si>
  <si>
    <t>Top leg time</t>
  </si>
  <si>
    <t>Top leg length</t>
  </si>
  <si>
    <t>Finish leg time</t>
  </si>
  <si>
    <t>Laser</t>
  </si>
  <si>
    <t>49er</t>
  </si>
  <si>
    <t>1lap</t>
  </si>
  <si>
    <t>2laps</t>
  </si>
  <si>
    <t>3laps</t>
  </si>
  <si>
    <t>49er SPEEDS</t>
  </si>
  <si>
    <t>5-8 Knots</t>
  </si>
  <si>
    <t>8-12 Knots</t>
  </si>
  <si>
    <t>12-15 Knots</t>
  </si>
  <si>
    <t>15+ Knots</t>
  </si>
  <si>
    <t>Upwind</t>
  </si>
  <si>
    <t>Downwind</t>
  </si>
  <si>
    <t>LASER RADIAL SPEEDS</t>
  </si>
  <si>
    <t>Reach</t>
  </si>
  <si>
    <t>LASER SPEEDS</t>
  </si>
  <si>
    <t>Mins/mile</t>
  </si>
  <si>
    <t>STAR SPEEDS</t>
  </si>
  <si>
    <t>FINN SPEEDS</t>
  </si>
  <si>
    <t>8 - 12 Knots</t>
  </si>
  <si>
    <t>5 - 8 Knots</t>
  </si>
  <si>
    <t>12 - 15 Knots</t>
  </si>
  <si>
    <t>15+  Knots</t>
  </si>
  <si>
    <t>Leg Length
Nautical Miles</t>
  </si>
  <si>
    <t>mins/mile</t>
  </si>
  <si>
    <t>Up Time (mins)</t>
  </si>
  <si>
    <t>Down Time (mins)</t>
  </si>
  <si>
    <t>Wind range</t>
  </si>
  <si>
    <t>Windward Leg
Nautical Miles</t>
  </si>
  <si>
    <t>Star</t>
  </si>
  <si>
    <t>Finn</t>
  </si>
  <si>
    <t>LADIES MATCH SPEEDS</t>
  </si>
  <si>
    <t>RSX MEN SPEEDS</t>
  </si>
  <si>
    <t>RSX WOMEN SPEEDS</t>
  </si>
  <si>
    <t>470 MEN SPEEDS</t>
  </si>
  <si>
    <t>470 WOMEN SPEEDS</t>
  </si>
  <si>
    <t>470 Women</t>
  </si>
  <si>
    <t>470 Men</t>
  </si>
  <si>
    <t>TRAPEZOID COURSE</t>
  </si>
  <si>
    <t>Target Time</t>
  </si>
  <si>
    <t>RS:X MEN</t>
  </si>
  <si>
    <t>RS:X Women</t>
  </si>
  <si>
    <t>O1 / I1</t>
  </si>
  <si>
    <t>O2 / I2</t>
  </si>
  <si>
    <t>O3 / I3</t>
  </si>
  <si>
    <t xml:space="preserve">WINDWARD / LEEWARD COURSE  </t>
  </si>
  <si>
    <t xml:space="preserve">Target Time </t>
  </si>
  <si>
    <t>Ladies Match Racing</t>
  </si>
  <si>
    <t>CLASSES</t>
  </si>
  <si>
    <t>470 Men and Women</t>
  </si>
  <si>
    <t>RS:X Men and Women</t>
  </si>
  <si>
    <t>Women’s Match Racing in Elliotts</t>
  </si>
  <si>
    <t>COURSE CONFIGURATIONS (standard Olympic courses)</t>
  </si>
  <si>
    <t>Windward / Leeward</t>
  </si>
  <si>
    <t>Trapezoid, (O1 is 1, 2, 3 gate, 2, 3, finish)</t>
  </si>
  <si>
    <t>DATA COLLECTION SHEETS</t>
  </si>
  <si>
    <t>Trapezoid</t>
  </si>
  <si>
    <t>These charts will be particularly helpful to Race Officers who are unused to running races for a particular class as can happen when medal races are required. Race Officers experienced in a particular class may find the charts of less help.</t>
  </si>
  <si>
    <t>The newest chart is the one for Women’s Match Racing which is difficult as target times and leg lengths are short and speeds can be inconsistent. We will continue to work on this chart.</t>
  </si>
  <si>
    <t>The difficulties of producing these charts is increased for classes such as RS:X and 49ers where the hull moves into more of a planing mode between 8 and 10 knots with the corresponding increase in speed.</t>
  </si>
  <si>
    <t>I would like to thank Peter Baldwin for his help in collecting data and producing the charts.</t>
  </si>
  <si>
    <t>Please contact me if you have queries, comments or any update information.</t>
  </si>
  <si>
    <t>David Campbell James</t>
  </si>
  <si>
    <t>Email    campbelljames@btinternet.com</t>
  </si>
  <si>
    <t>SPEED AND DISTANCE CHARTS FOR THE OLYMPIC CLASSES</t>
  </si>
  <si>
    <t>minutes</t>
  </si>
  <si>
    <t>Target Limits</t>
  </si>
  <si>
    <r>
      <t xml:space="preserve">These charts have been developed to assist Race Officers in setting courses of the correct length to achieve target times as accurately as possible, </t>
    </r>
    <r>
      <rPr>
        <u val="single"/>
        <sz val="12"/>
        <rFont val="Arial"/>
        <family val="2"/>
      </rPr>
      <t>they are only a guide</t>
    </r>
    <r>
      <rPr>
        <sz val="12"/>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</si>
  <si>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Each chart has a highlighted time and distance to emphasise the target time + and - 5%, these will adjusted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</si>
  <si>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Melges24 SPEEDS</t>
  </si>
  <si>
    <t>Melges24</t>
  </si>
  <si>
    <t>Up and down Kurs</t>
  </si>
  <si>
    <t>420er</t>
  </si>
  <si>
    <t>Zoom8 (aus 470er x140/104)</t>
  </si>
  <si>
    <t>Zoom8</t>
  </si>
  <si>
    <t>Optimist</t>
  </si>
  <si>
    <t>WM KURS</t>
  </si>
  <si>
    <t>420 SPEEDS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</si>
</sst>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dd/mm/yy"/>
    <numFmt numFmtId="180" formatCode="&quot;Yes&quot;;&quot;Yes&quot;;&quot;No&quot;"/>
    <numFmt numFmtId="181" formatCode="&quot;True&quot;;&quot;True&quot;;&quot;False&quot;"/>
    <numFmt numFmtId="182" formatCode="&quot;On&quot;;&quot;On&quot;;&quot;Off&quot;"/>
    <numFmt numFmtId="183" formatCode="[$€-2]\ #,##0.00_);[Red]\([$€-2]\ #,##0.00\)"/>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val="single"/>
      <sz val="10"/>
      <color indexed="12"/>
      <name val="Arial"/>
      <family val="0"/>
    </font>
    <font>
      <u val="single"/>
      <sz val="10"/>
      <color indexed="36"/>
      <name val="Arial"/>
      <family val="0"/>
    </font>
    <font>
      <b/>
      <sz val="12"/>
      <name val="Arial"/>
      <family val="0"/>
    </font>
    <font>
      <u val="single"/>
      <sz val="12"/>
      <name val="Arial"/>
      <family val="2"/>
    </font>
    <font>
      <u val="single"/>
      <sz val="12"/>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medium"/>
      <top style="thin"/>
      <bottom style="medium"/>
    </border>
    <border>
      <left style="medium"/>
      <right>
        <color indexed="63"/>
      </right>
      <top style="thin">
        <color indexed="8"/>
      </top>
      <bottom style="thin">
        <color indexed="8"/>
      </bottom>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thin">
        <color indexed="8"/>
      </top>
      <bottom style="thin"/>
    </border>
    <border>
      <left>
        <color indexed="63"/>
      </left>
      <right style="thin"/>
      <top style="thin">
        <color indexed="8"/>
      </top>
      <bottom style="thin"/>
    </border>
    <border>
      <left style="medium"/>
      <right>
        <color indexed="63"/>
      </right>
      <top style="medium"/>
      <bottom style="thin"/>
    </border>
    <border>
      <left>
        <color indexed="63"/>
      </left>
      <right style="thin"/>
      <top style="thin"/>
      <bottom style="thin">
        <color indexed="8"/>
      </bottom>
    </border>
    <border>
      <left style="thin"/>
      <right style="thin"/>
      <top style="thin"/>
      <bottom style="thin">
        <color indexed="8"/>
      </bottom>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color indexed="8"/>
      </bottom>
    </border>
    <border>
      <left style="medium">
        <color indexed="8"/>
      </left>
      <right>
        <color indexed="63"/>
      </right>
      <top style="medium">
        <color indexed="8"/>
      </top>
      <bottom>
        <color indexed="63"/>
      </bottom>
    </border>
    <border>
      <left style="medium"/>
      <right>
        <color indexed="63"/>
      </right>
      <top style="medium"/>
      <bottom>
        <color indexed="63"/>
      </bottom>
    </border>
    <border>
      <left style="medium"/>
      <right>
        <color indexed="63"/>
      </right>
      <top style="medium">
        <color indexed="8"/>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style="medium"/>
    </border>
    <border>
      <left style="thin"/>
      <right style="thin"/>
      <top>
        <color indexed="63"/>
      </top>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4" fillId="44" borderId="1" applyNumberFormat="0" applyAlignment="0" applyProtection="0"/>
    <xf numFmtId="0" fontId="3" fillId="9" borderId="0" applyNumberFormat="0" applyBorder="0" applyAlignment="0" applyProtection="0"/>
    <xf numFmtId="0" fontId="35" fillId="44" borderId="2" applyNumberFormat="0" applyAlignment="0" applyProtection="0"/>
    <xf numFmtId="0" fontId="24" fillId="0" borderId="0" applyNumberFormat="0" applyFill="0" applyBorder="0" applyAlignment="0" applyProtection="0"/>
    <xf numFmtId="0" fontId="4" fillId="45" borderId="3" applyNumberFormat="0" applyAlignment="0" applyProtection="0"/>
    <xf numFmtId="0" fontId="5" fillId="46" borderId="4" applyNumberFormat="0" applyAlignment="0" applyProtection="0"/>
    <xf numFmtId="41" fontId="0" fillId="0" borderId="0" applyFont="0" applyFill="0" applyBorder="0" applyAlignment="0" applyProtection="0"/>
    <xf numFmtId="0" fontId="36" fillId="47" borderId="2"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7" fillId="10" borderId="0" applyNumberFormat="0" applyBorder="0" applyAlignment="0" applyProtection="0"/>
    <xf numFmtId="0" fontId="39" fillId="48"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13" borderId="3" applyNumberFormat="0" applyAlignment="0" applyProtection="0"/>
    <xf numFmtId="43" fontId="0" fillId="0" borderId="0" applyFont="0" applyFill="0" applyBorder="0" applyAlignment="0" applyProtection="0"/>
    <xf numFmtId="0" fontId="23" fillId="0" borderId="0" applyNumberFormat="0" applyFill="0" applyBorder="0" applyAlignment="0" applyProtection="0"/>
    <xf numFmtId="0" fontId="12" fillId="0" borderId="9" applyNumberFormat="0" applyFill="0" applyAlignment="0" applyProtection="0"/>
    <xf numFmtId="0" fontId="13" fillId="49" borderId="0" applyNumberFormat="0" applyBorder="0" applyAlignment="0" applyProtection="0"/>
    <xf numFmtId="0" fontId="0" fillId="0" borderId="0">
      <alignment/>
      <protection/>
    </xf>
    <xf numFmtId="0" fontId="0" fillId="50" borderId="10" applyNumberFormat="0" applyAlignment="0" applyProtection="0"/>
    <xf numFmtId="0" fontId="0" fillId="51" borderId="11" applyNumberFormat="0" applyFont="0" applyAlignment="0" applyProtection="0"/>
    <xf numFmtId="0" fontId="14" fillId="45" borderId="12" applyNumberFormat="0" applyAlignment="0" applyProtection="0"/>
    <xf numFmtId="9" fontId="0" fillId="0" borderId="0" applyFont="0" applyFill="0" applyBorder="0" applyAlignment="0" applyProtection="0"/>
    <xf numFmtId="0" fontId="40" fillId="52" borderId="0" applyNumberFormat="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45" fillId="0" borderId="1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53" borderId="18" applyNumberFormat="0" applyAlignment="0" applyProtection="0"/>
  </cellStyleXfs>
  <cellXfs count="278">
    <xf numFmtId="0" fontId="0" fillId="0" borderId="0" xfId="0" applyAlignment="1">
      <alignment/>
    </xf>
    <xf numFmtId="0" fontId="19" fillId="0" borderId="0" xfId="85" applyFont="1">
      <alignment/>
      <protection/>
    </xf>
    <xf numFmtId="0" fontId="0" fillId="0" borderId="0" xfId="85">
      <alignment/>
      <protection/>
    </xf>
    <xf numFmtId="0" fontId="20" fillId="0" borderId="0" xfId="85" applyFont="1">
      <alignment/>
      <protection/>
    </xf>
    <xf numFmtId="0" fontId="21" fillId="0" borderId="0" xfId="85" applyFont="1">
      <alignment/>
      <protection/>
    </xf>
    <xf numFmtId="0" fontId="0" fillId="0" borderId="0" xfId="85" applyFill="1">
      <alignment/>
      <protection/>
    </xf>
    <xf numFmtId="0" fontId="0" fillId="0" borderId="0" xfId="85" applyAlignment="1">
      <alignment vertical="center"/>
      <protection/>
    </xf>
    <xf numFmtId="0" fontId="18" fillId="0" borderId="0" xfId="85" applyFont="1">
      <alignment/>
      <protection/>
    </xf>
    <xf numFmtId="0" fontId="22" fillId="0" borderId="19" xfId="85" applyFont="1" applyBorder="1" applyAlignment="1">
      <alignment vertical="center"/>
      <protection/>
    </xf>
    <xf numFmtId="0" fontId="22" fillId="0" borderId="20" xfId="85" applyFont="1" applyBorder="1" applyAlignment="1">
      <alignment vertical="center"/>
      <protection/>
    </xf>
    <xf numFmtId="0" fontId="22" fillId="0" borderId="21" xfId="85" applyFont="1" applyBorder="1" applyAlignment="1">
      <alignment horizontal="center" vertical="center" wrapText="1"/>
      <protection/>
    </xf>
    <xf numFmtId="178" fontId="0" fillId="49" borderId="20" xfId="85" applyNumberFormat="1" applyFill="1" applyBorder="1" applyAlignment="1">
      <alignment horizontal="center" vertical="center"/>
      <protection/>
    </xf>
    <xf numFmtId="178" fontId="0" fillId="49" borderId="22" xfId="85" applyNumberFormat="1" applyFill="1" applyBorder="1" applyAlignment="1">
      <alignment horizontal="center" vertical="center"/>
      <protection/>
    </xf>
    <xf numFmtId="178" fontId="0" fillId="49" borderId="19" xfId="85" applyNumberFormat="1" applyFill="1" applyBorder="1" applyAlignment="1">
      <alignment horizontal="center" vertical="center"/>
      <protection/>
    </xf>
    <xf numFmtId="0" fontId="0" fillId="0" borderId="0" xfId="85" applyFont="1">
      <alignment/>
      <protection/>
    </xf>
    <xf numFmtId="1" fontId="22" fillId="0" borderId="23" xfId="85" applyNumberFormat="1" applyFont="1" applyBorder="1" applyAlignment="1">
      <alignment vertical="center"/>
      <protection/>
    </xf>
    <xf numFmtId="178" fontId="0" fillId="0" borderId="0" xfId="85" applyNumberFormat="1" applyFill="1" applyBorder="1" applyAlignment="1">
      <alignment horizontal="right" vertical="center"/>
      <protection/>
    </xf>
    <xf numFmtId="178" fontId="0" fillId="0" borderId="0" xfId="85" applyNumberFormat="1" applyBorder="1" applyAlignment="1">
      <alignment horizontal="right" vertical="center"/>
      <protection/>
    </xf>
    <xf numFmtId="178" fontId="0" fillId="0" borderId="0" xfId="85" applyNumberFormat="1" applyFill="1" applyBorder="1" applyAlignment="1">
      <alignment horizontal="center" vertical="center"/>
      <protection/>
    </xf>
    <xf numFmtId="0" fontId="0" fillId="0" borderId="0" xfId="85" applyNumberFormat="1" applyFill="1" applyBorder="1" applyAlignment="1">
      <alignment horizontal="center"/>
      <protection/>
    </xf>
    <xf numFmtId="178" fontId="0" fillId="0" borderId="0" xfId="85" applyNumberFormat="1" applyFill="1" applyBorder="1">
      <alignment/>
      <protection/>
    </xf>
    <xf numFmtId="178" fontId="0" fillId="0" borderId="0" xfId="85" applyNumberFormat="1" applyFill="1" applyBorder="1" applyAlignment="1">
      <alignment horizontal="right"/>
      <protection/>
    </xf>
    <xf numFmtId="178" fontId="0" fillId="0" borderId="0" xfId="85" applyNumberFormat="1" applyFont="1" applyFill="1" applyBorder="1" applyAlignment="1">
      <alignment horizontal="right"/>
      <protection/>
    </xf>
    <xf numFmtId="49" fontId="22" fillId="0" borderId="24" xfId="85" applyNumberFormat="1" applyFont="1" applyBorder="1" applyAlignment="1">
      <alignment horizontal="center" vertical="center"/>
      <protection/>
    </xf>
    <xf numFmtId="49" fontId="22" fillId="0" borderId="25" xfId="85" applyNumberFormat="1" applyFont="1" applyBorder="1" applyAlignment="1">
      <alignment horizontal="center" vertical="center"/>
      <protection/>
    </xf>
    <xf numFmtId="49" fontId="22" fillId="0" borderId="26" xfId="85" applyNumberFormat="1" applyFont="1" applyBorder="1" applyAlignment="1">
      <alignment horizontal="center" vertical="center"/>
      <protection/>
    </xf>
    <xf numFmtId="178" fontId="0" fillId="0" borderId="27" xfId="85" applyNumberFormat="1" applyBorder="1" applyAlignment="1">
      <alignment horizontal="center" vertical="center"/>
      <protection/>
    </xf>
    <xf numFmtId="178" fontId="0" fillId="0" borderId="28" xfId="85" applyNumberFormat="1" applyFill="1" applyBorder="1" applyAlignment="1">
      <alignment horizontal="center" vertical="center"/>
      <protection/>
    </xf>
    <xf numFmtId="178" fontId="0" fillId="0" borderId="28" xfId="85" applyNumberFormat="1" applyBorder="1" applyAlignment="1">
      <alignment horizontal="center" vertical="center"/>
      <protection/>
    </xf>
    <xf numFmtId="0" fontId="0" fillId="0" borderId="29" xfId="85" applyBorder="1" applyAlignment="1">
      <alignment horizontal="center" vertical="center"/>
      <protection/>
    </xf>
    <xf numFmtId="178" fontId="0" fillId="0" borderId="30" xfId="85" applyNumberFormat="1" applyBorder="1" applyAlignment="1">
      <alignment horizontal="center" vertical="center"/>
      <protection/>
    </xf>
    <xf numFmtId="178" fontId="0" fillId="0" borderId="31" xfId="85" applyNumberFormat="1" applyBorder="1" applyAlignment="1">
      <alignment horizontal="center" vertical="center"/>
      <protection/>
    </xf>
    <xf numFmtId="178" fontId="0" fillId="0" borderId="32" xfId="85" applyNumberFormat="1" applyBorder="1" applyAlignment="1">
      <alignment horizontal="center" vertical="center"/>
      <protection/>
    </xf>
    <xf numFmtId="178" fontId="0" fillId="0" borderId="33" xfId="85" applyNumberFormat="1" applyBorder="1" applyAlignment="1">
      <alignment horizontal="center" vertical="center"/>
      <protection/>
    </xf>
    <xf numFmtId="178" fontId="0" fillId="0" borderId="31" xfId="85" applyNumberFormat="1" applyFill="1" applyBorder="1" applyAlignment="1">
      <alignment horizontal="center" vertical="center"/>
      <protection/>
    </xf>
    <xf numFmtId="178" fontId="0" fillId="0" borderId="32" xfId="85" applyNumberFormat="1" applyFont="1" applyFill="1" applyBorder="1" applyAlignment="1">
      <alignment horizontal="center" vertical="center"/>
      <protection/>
    </xf>
    <xf numFmtId="178" fontId="0" fillId="0" borderId="34" xfId="85" applyNumberFormat="1" applyBorder="1" applyAlignment="1">
      <alignment horizontal="center" vertical="center"/>
      <protection/>
    </xf>
    <xf numFmtId="178" fontId="0" fillId="0" borderId="35" xfId="85" applyNumberFormat="1" applyBorder="1" applyAlignment="1">
      <alignment horizontal="center" vertical="center"/>
      <protection/>
    </xf>
    <xf numFmtId="178" fontId="0" fillId="0" borderId="36" xfId="85" applyNumberFormat="1" applyBorder="1" applyAlignment="1">
      <alignment horizontal="center" vertical="center"/>
      <protection/>
    </xf>
    <xf numFmtId="178" fontId="0" fillId="0" borderId="32" xfId="85" applyNumberFormat="1" applyFill="1" applyBorder="1" applyAlignment="1">
      <alignment horizontal="center" vertical="center"/>
      <protection/>
    </xf>
    <xf numFmtId="178" fontId="0" fillId="0" borderId="35" xfId="85" applyNumberFormat="1" applyFill="1" applyBorder="1" applyAlignment="1">
      <alignment horizontal="center" vertical="center"/>
      <protection/>
    </xf>
    <xf numFmtId="178" fontId="0" fillId="0" borderId="27" xfId="85" applyNumberFormat="1" applyFill="1" applyBorder="1" applyAlignment="1">
      <alignment horizontal="center" vertical="center"/>
      <protection/>
    </xf>
    <xf numFmtId="178" fontId="0" fillId="0" borderId="34" xfId="85" applyNumberFormat="1" applyFill="1" applyBorder="1" applyAlignment="1">
      <alignment horizontal="center" vertical="center"/>
      <protection/>
    </xf>
    <xf numFmtId="178" fontId="0" fillId="0" borderId="37" xfId="85" applyNumberFormat="1" applyBorder="1" applyAlignment="1">
      <alignment horizontal="center"/>
      <protection/>
    </xf>
    <xf numFmtId="1" fontId="22" fillId="0" borderId="38" xfId="85" applyNumberFormat="1" applyFont="1" applyBorder="1" applyAlignment="1">
      <alignment vertical="center"/>
      <protection/>
    </xf>
    <xf numFmtId="178" fontId="0" fillId="0" borderId="39" xfId="85" applyNumberFormat="1" applyBorder="1" applyAlignment="1">
      <alignment horizontal="center"/>
      <protection/>
    </xf>
    <xf numFmtId="178" fontId="0" fillId="0" borderId="40" xfId="85" applyNumberFormat="1" applyBorder="1" applyAlignment="1">
      <alignment horizontal="center"/>
      <protection/>
    </xf>
    <xf numFmtId="1" fontId="22" fillId="0" borderId="41" xfId="85" applyNumberFormat="1" applyFont="1" applyBorder="1" applyAlignment="1">
      <alignment vertical="center"/>
      <protection/>
    </xf>
    <xf numFmtId="0" fontId="19" fillId="0" borderId="0" xfId="85" applyFont="1" applyFill="1">
      <alignment/>
      <protection/>
    </xf>
    <xf numFmtId="0" fontId="20" fillId="0" borderId="0" xfId="85" applyFont="1" applyFill="1">
      <alignment/>
      <protection/>
    </xf>
    <xf numFmtId="0" fontId="0" fillId="0" borderId="0" xfId="85" applyFill="1" applyAlignment="1">
      <alignment vertical="center"/>
      <protection/>
    </xf>
    <xf numFmtId="49" fontId="0" fillId="0" borderId="0" xfId="85" applyNumberFormat="1" applyFill="1" applyBorder="1">
      <alignment/>
      <protection/>
    </xf>
    <xf numFmtId="49" fontId="18" fillId="0" borderId="0" xfId="85" applyNumberFormat="1" applyFont="1" applyFill="1" applyBorder="1">
      <alignment/>
      <protection/>
    </xf>
    <xf numFmtId="0" fontId="0" fillId="0" borderId="0" xfId="85" applyBorder="1">
      <alignment/>
      <protection/>
    </xf>
    <xf numFmtId="0" fontId="0" fillId="0" borderId="0" xfId="85" applyFont="1" applyBorder="1">
      <alignment/>
      <protection/>
    </xf>
    <xf numFmtId="178" fontId="0" fillId="54" borderId="42" xfId="85" applyNumberFormat="1" applyFont="1" applyFill="1" applyBorder="1" applyAlignment="1">
      <alignment horizontal="center" wrapText="1"/>
      <protection/>
    </xf>
    <xf numFmtId="178" fontId="0" fillId="49" borderId="42" xfId="85" applyNumberFormat="1" applyFill="1" applyBorder="1" applyAlignment="1">
      <alignment horizontal="center"/>
      <protection/>
    </xf>
    <xf numFmtId="178" fontId="0" fillId="49" borderId="43" xfId="85" applyNumberFormat="1" applyFill="1" applyBorder="1" applyAlignment="1">
      <alignment horizontal="center"/>
      <protection/>
    </xf>
    <xf numFmtId="178" fontId="0" fillId="54" borderId="44" xfId="85" applyNumberFormat="1" applyFont="1" applyFill="1" applyBorder="1" applyAlignment="1">
      <alignment horizontal="center" wrapText="1"/>
      <protection/>
    </xf>
    <xf numFmtId="178" fontId="0" fillId="0" borderId="45" xfId="85" applyNumberFormat="1" applyBorder="1" applyAlignment="1">
      <alignment horizontal="center"/>
      <protection/>
    </xf>
    <xf numFmtId="178" fontId="0" fillId="0" borderId="46" xfId="85" applyNumberFormat="1" applyBorder="1" applyAlignment="1">
      <alignment horizontal="center"/>
      <protection/>
    </xf>
    <xf numFmtId="0" fontId="22" fillId="0" borderId="43" xfId="85" applyFont="1" applyBorder="1" applyAlignment="1">
      <alignment horizontal="center" vertical="center" wrapText="1"/>
      <protection/>
    </xf>
    <xf numFmtId="0" fontId="22" fillId="0" borderId="40" xfId="85" applyFont="1" applyBorder="1" applyAlignment="1">
      <alignment horizontal="center" vertical="center" wrapText="1"/>
      <protection/>
    </xf>
    <xf numFmtId="0" fontId="0" fillId="0" borderId="40" xfId="85" applyFont="1" applyBorder="1" applyAlignment="1">
      <alignment horizontal="center" vertical="center" wrapText="1"/>
      <protection/>
    </xf>
    <xf numFmtId="0" fontId="0" fillId="0" borderId="37" xfId="85" applyFont="1" applyBorder="1" applyAlignment="1">
      <alignment horizontal="center" vertical="center" wrapText="1"/>
      <protection/>
    </xf>
    <xf numFmtId="0" fontId="0" fillId="0" borderId="0" xfId="85" applyBorder="1" applyAlignment="1">
      <alignment vertical="center"/>
      <protection/>
    </xf>
    <xf numFmtId="1" fontId="22" fillId="0" borderId="47" xfId="85" applyNumberFormat="1" applyFont="1" applyBorder="1" applyAlignment="1">
      <alignment vertical="center"/>
      <protection/>
    </xf>
    <xf numFmtId="178" fontId="0" fillId="0" borderId="0" xfId="85" applyNumberFormat="1" applyFill="1" applyBorder="1" applyAlignment="1">
      <alignment horizontal="center"/>
      <protection/>
    </xf>
    <xf numFmtId="178" fontId="0" fillId="0" borderId="0" xfId="85" applyNumberFormat="1" applyFont="1" applyFill="1" applyBorder="1" applyAlignment="1">
      <alignment horizontal="center"/>
      <protection/>
    </xf>
    <xf numFmtId="0" fontId="0" fillId="0" borderId="0" xfId="0" applyFill="1" applyAlignment="1">
      <alignment/>
    </xf>
    <xf numFmtId="0" fontId="0" fillId="0" borderId="0" xfId="0" applyAlignment="1">
      <alignment vertical="center"/>
    </xf>
    <xf numFmtId="178" fontId="0" fillId="0" borderId="48" xfId="85" applyNumberFormat="1" applyFill="1" applyBorder="1" applyAlignment="1">
      <alignment horizontal="center" vertical="center"/>
      <protection/>
    </xf>
    <xf numFmtId="178" fontId="0" fillId="0" borderId="49" xfId="85" applyNumberFormat="1" applyFill="1" applyBorder="1" applyAlignment="1">
      <alignment horizontal="center" vertical="center"/>
      <protection/>
    </xf>
    <xf numFmtId="178" fontId="0" fillId="0" borderId="50" xfId="85" applyNumberFormat="1" applyFill="1" applyBorder="1" applyAlignment="1">
      <alignment horizontal="center" vertical="center"/>
      <protection/>
    </xf>
    <xf numFmtId="178" fontId="0" fillId="0" borderId="49" xfId="85" applyNumberFormat="1" applyBorder="1" applyAlignment="1">
      <alignment horizontal="center" vertical="center"/>
      <protection/>
    </xf>
    <xf numFmtId="178" fontId="0" fillId="0" borderId="50" xfId="85" applyNumberFormat="1" applyBorder="1" applyAlignment="1">
      <alignment horizontal="center" vertical="center"/>
      <protection/>
    </xf>
    <xf numFmtId="178" fontId="0" fillId="0" borderId="42" xfId="85" applyNumberFormat="1" applyFill="1" applyBorder="1" applyAlignment="1">
      <alignment horizontal="center" vertical="center"/>
      <protection/>
    </xf>
    <xf numFmtId="178" fontId="0" fillId="0" borderId="39" xfId="85" applyNumberFormat="1" applyFill="1" applyBorder="1" applyAlignment="1">
      <alignment horizontal="center" vertical="center"/>
      <protection/>
    </xf>
    <xf numFmtId="178" fontId="0" fillId="0" borderId="51" xfId="85" applyNumberFormat="1" applyFill="1" applyBorder="1" applyAlignment="1">
      <alignment horizontal="center" vertical="center"/>
      <protection/>
    </xf>
    <xf numFmtId="178" fontId="0" fillId="0" borderId="39" xfId="85" applyNumberFormat="1" applyBorder="1" applyAlignment="1">
      <alignment horizontal="center" vertical="center"/>
      <protection/>
    </xf>
    <xf numFmtId="178" fontId="0" fillId="0" borderId="51" xfId="85" applyNumberFormat="1" applyBorder="1" applyAlignment="1">
      <alignment horizontal="center" vertical="center"/>
      <protection/>
    </xf>
    <xf numFmtId="178" fontId="0" fillId="0" borderId="43" xfId="85" applyNumberFormat="1" applyFill="1" applyBorder="1" applyAlignment="1">
      <alignment horizontal="center" vertical="center"/>
      <protection/>
    </xf>
    <xf numFmtId="178" fontId="0" fillId="0" borderId="40" xfId="85" applyNumberFormat="1" applyFill="1" applyBorder="1" applyAlignment="1">
      <alignment horizontal="center" vertical="center"/>
      <protection/>
    </xf>
    <xf numFmtId="178" fontId="0" fillId="0" borderId="37" xfId="85" applyNumberFormat="1" applyFill="1" applyBorder="1" applyAlignment="1">
      <alignment horizontal="center" vertical="center"/>
      <protection/>
    </xf>
    <xf numFmtId="178" fontId="0" fillId="0" borderId="40" xfId="85" applyNumberFormat="1" applyFont="1" applyFill="1" applyBorder="1" applyAlignment="1">
      <alignment horizontal="center" vertical="center"/>
      <protection/>
    </xf>
    <xf numFmtId="178" fontId="0" fillId="0" borderId="40" xfId="85" applyNumberFormat="1" applyBorder="1" applyAlignment="1">
      <alignment horizontal="center" vertical="center"/>
      <protection/>
    </xf>
    <xf numFmtId="178" fontId="0" fillId="0" borderId="37" xfId="85" applyNumberFormat="1" applyBorder="1" applyAlignment="1">
      <alignment horizontal="center" vertical="center"/>
      <protection/>
    </xf>
    <xf numFmtId="178" fontId="0" fillId="54" borderId="44" xfId="85" applyNumberFormat="1" applyFont="1" applyFill="1" applyBorder="1" applyAlignment="1">
      <alignment horizontal="center" vertical="center" wrapText="1"/>
      <protection/>
    </xf>
    <xf numFmtId="178" fontId="0" fillId="0" borderId="45" xfId="85" applyNumberFormat="1" applyBorder="1" applyAlignment="1">
      <alignment horizontal="center" vertical="center"/>
      <protection/>
    </xf>
    <xf numFmtId="178" fontId="0" fillId="0" borderId="46" xfId="85" applyNumberFormat="1" applyBorder="1" applyAlignment="1">
      <alignment horizontal="center" vertical="center"/>
      <protection/>
    </xf>
    <xf numFmtId="178" fontId="0" fillId="54" borderId="42" xfId="85" applyNumberFormat="1" applyFont="1" applyFill="1" applyBorder="1" applyAlignment="1">
      <alignment horizontal="center" vertical="center" wrapText="1"/>
      <protection/>
    </xf>
    <xf numFmtId="178" fontId="0" fillId="49" borderId="42" xfId="85" applyNumberFormat="1" applyFill="1" applyBorder="1" applyAlignment="1">
      <alignment horizontal="center" vertical="center"/>
      <protection/>
    </xf>
    <xf numFmtId="0" fontId="0" fillId="0" borderId="0" xfId="85" applyAlignment="1">
      <alignment horizontal="right" vertical="center"/>
      <protection/>
    </xf>
    <xf numFmtId="178" fontId="0" fillId="49" borderId="43" xfId="85" applyNumberFormat="1" applyFill="1" applyBorder="1" applyAlignment="1">
      <alignment horizontal="center" vertical="center"/>
      <protection/>
    </xf>
    <xf numFmtId="178" fontId="0" fillId="0" borderId="52" xfId="85" applyNumberFormat="1" applyFill="1" applyBorder="1" applyAlignment="1">
      <alignment horizontal="center" vertical="center"/>
      <protection/>
    </xf>
    <xf numFmtId="178" fontId="0" fillId="0" borderId="53" xfId="85" applyNumberFormat="1" applyFill="1" applyBorder="1" applyAlignment="1">
      <alignment horizontal="center" vertical="center"/>
      <protection/>
    </xf>
    <xf numFmtId="178" fontId="0" fillId="0" borderId="54" xfId="85" applyNumberFormat="1" applyFill="1" applyBorder="1" applyAlignment="1">
      <alignment horizontal="center" vertical="center"/>
      <protection/>
    </xf>
    <xf numFmtId="0" fontId="19" fillId="0" borderId="0" xfId="85" applyFont="1" applyAlignment="1">
      <alignment vertical="center"/>
      <protection/>
    </xf>
    <xf numFmtId="0" fontId="20" fillId="0" borderId="0" xfId="85" applyFont="1" applyAlignment="1">
      <alignment vertical="center"/>
      <protection/>
    </xf>
    <xf numFmtId="2" fontId="0" fillId="49" borderId="19" xfId="85" applyNumberFormat="1" applyFill="1" applyBorder="1" applyAlignment="1">
      <alignment horizontal="center" vertical="center"/>
      <protection/>
    </xf>
    <xf numFmtId="2" fontId="0" fillId="49" borderId="20" xfId="85" applyNumberFormat="1" applyFill="1" applyBorder="1" applyAlignment="1">
      <alignment horizontal="center" vertical="center"/>
      <protection/>
    </xf>
    <xf numFmtId="2" fontId="0" fillId="49" borderId="22" xfId="85" applyNumberFormat="1" applyFill="1" applyBorder="1" applyAlignment="1">
      <alignment horizontal="center" vertical="center"/>
      <protection/>
    </xf>
    <xf numFmtId="0" fontId="0" fillId="0" borderId="0" xfId="85" applyFont="1" applyAlignment="1">
      <alignment vertical="top"/>
      <protection/>
    </xf>
    <xf numFmtId="0" fontId="0" fillId="0" borderId="0" xfId="0" applyAlignment="1">
      <alignment vertical="top"/>
    </xf>
    <xf numFmtId="178" fontId="0" fillId="0" borderId="55" xfId="85" applyNumberFormat="1" applyFill="1" applyBorder="1" applyAlignment="1">
      <alignment horizontal="center" vertical="center"/>
      <protection/>
    </xf>
    <xf numFmtId="178" fontId="0" fillId="0" borderId="56" xfId="85" applyNumberFormat="1" applyFill="1" applyBorder="1" applyAlignment="1">
      <alignment horizontal="center" vertical="center"/>
      <protection/>
    </xf>
    <xf numFmtId="178" fontId="0" fillId="0" borderId="57" xfId="85" applyNumberFormat="1" applyFill="1" applyBorder="1" applyAlignment="1">
      <alignment horizontal="center" vertical="center"/>
      <protection/>
    </xf>
    <xf numFmtId="178" fontId="0" fillId="0" borderId="58" xfId="85" applyNumberFormat="1" applyFill="1" applyBorder="1" applyAlignment="1">
      <alignment horizontal="center" vertical="center"/>
      <protection/>
    </xf>
    <xf numFmtId="178" fontId="0" fillId="0" borderId="59" xfId="85" applyNumberFormat="1" applyFill="1" applyBorder="1" applyAlignment="1">
      <alignment horizontal="center" vertical="center"/>
      <protection/>
    </xf>
    <xf numFmtId="178" fontId="0" fillId="0" borderId="60" xfId="85" applyNumberFormat="1" applyFill="1" applyBorder="1" applyAlignment="1">
      <alignment horizontal="center" vertical="center"/>
      <protection/>
    </xf>
    <xf numFmtId="178" fontId="0" fillId="0" borderId="61" xfId="85" applyNumberFormat="1" applyFill="1" applyBorder="1" applyAlignment="1">
      <alignment horizontal="center" vertical="center"/>
      <protection/>
    </xf>
    <xf numFmtId="178" fontId="0" fillId="0" borderId="62" xfId="85" applyNumberFormat="1" applyFill="1" applyBorder="1" applyAlignment="1">
      <alignment horizontal="center" vertical="center"/>
      <protection/>
    </xf>
    <xf numFmtId="178" fontId="0" fillId="0" borderId="63" xfId="85" applyNumberFormat="1" applyFill="1" applyBorder="1" applyAlignment="1">
      <alignment horizontal="center" vertical="center"/>
      <protection/>
    </xf>
    <xf numFmtId="178" fontId="0" fillId="0" borderId="64" xfId="85" applyNumberFormat="1" applyFill="1" applyBorder="1" applyAlignment="1">
      <alignment horizontal="center" vertical="center"/>
      <protection/>
    </xf>
    <xf numFmtId="178" fontId="0" fillId="0" borderId="65" xfId="85" applyNumberFormat="1" applyFill="1" applyBorder="1" applyAlignment="1">
      <alignment horizontal="center" vertical="center"/>
      <protection/>
    </xf>
    <xf numFmtId="178" fontId="0" fillId="0" borderId="66" xfId="85" applyNumberFormat="1" applyFill="1" applyBorder="1" applyAlignment="1">
      <alignment horizontal="center" vertical="center"/>
      <protection/>
    </xf>
    <xf numFmtId="178" fontId="0" fillId="0" borderId="67" xfId="85" applyNumberFormat="1" applyFill="1" applyBorder="1" applyAlignment="1">
      <alignment horizontal="center" vertical="center"/>
      <protection/>
    </xf>
    <xf numFmtId="178" fontId="0" fillId="0" borderId="64" xfId="85" applyNumberFormat="1" applyFont="1" applyFill="1" applyBorder="1" applyAlignment="1">
      <alignment horizontal="center" vertical="center"/>
      <protection/>
    </xf>
    <xf numFmtId="0" fontId="19" fillId="0" borderId="0" xfId="85" applyFont="1" quotePrefix="1">
      <alignment/>
      <protection/>
    </xf>
    <xf numFmtId="0" fontId="0" fillId="0" borderId="68" xfId="0" applyFont="1" applyBorder="1" applyAlignment="1">
      <alignment/>
    </xf>
    <xf numFmtId="0" fontId="0" fillId="0" borderId="68" xfId="85" applyFont="1" applyBorder="1" applyAlignment="1">
      <alignment/>
      <protection/>
    </xf>
    <xf numFmtId="0" fontId="0" fillId="0" borderId="39" xfId="85" applyFont="1" applyBorder="1">
      <alignment/>
      <protection/>
    </xf>
    <xf numFmtId="178" fontId="0" fillId="0" borderId="0" xfId="0" applyNumberFormat="1" applyAlignment="1">
      <alignment/>
    </xf>
    <xf numFmtId="178" fontId="0" fillId="0" borderId="39" xfId="85" applyNumberFormat="1" applyFont="1" applyBorder="1" applyAlignment="1">
      <alignment horizontal="center"/>
      <protection/>
    </xf>
    <xf numFmtId="0" fontId="0" fillId="0" borderId="0" xfId="0" applyFont="1" applyBorder="1" applyAlignment="1">
      <alignment horizontal="center" vertical="center"/>
    </xf>
    <xf numFmtId="178" fontId="0" fillId="0" borderId="0" xfId="85" applyNumberFormat="1" applyFont="1" applyBorder="1" applyAlignment="1">
      <alignment horizontal="center"/>
      <protection/>
    </xf>
    <xf numFmtId="178" fontId="0" fillId="0" borderId="39" xfId="85" applyNumberFormat="1" applyFont="1" applyFill="1" applyBorder="1" applyAlignment="1">
      <alignment horizontal="center"/>
      <protection/>
    </xf>
    <xf numFmtId="0" fontId="20" fillId="0" borderId="0" xfId="0" applyFont="1" applyAlignment="1">
      <alignment/>
    </xf>
    <xf numFmtId="0" fontId="25" fillId="0" borderId="0" xfId="0" applyFont="1" applyBorder="1" applyAlignment="1">
      <alignment horizontal="center" vertical="center" textRotation="90"/>
    </xf>
    <xf numFmtId="0" fontId="25" fillId="0" borderId="69" xfId="0" applyFont="1" applyBorder="1" applyAlignment="1">
      <alignment horizontal="center" vertical="center" textRotation="90"/>
    </xf>
    <xf numFmtId="2" fontId="0" fillId="54" borderId="45" xfId="85" applyNumberFormat="1" applyFill="1" applyBorder="1" applyAlignment="1">
      <alignment horizontal="center" vertical="center"/>
      <protection/>
    </xf>
    <xf numFmtId="2" fontId="0" fillId="54" borderId="45" xfId="85" applyNumberFormat="1" applyFill="1" applyBorder="1" applyAlignment="1">
      <alignment horizontal="center"/>
      <protection/>
    </xf>
    <xf numFmtId="2" fontId="0" fillId="54" borderId="39" xfId="85" applyNumberFormat="1" applyFill="1" applyBorder="1" applyAlignment="1">
      <alignment horizontal="center"/>
      <protection/>
    </xf>
    <xf numFmtId="49" fontId="22" fillId="0" borderId="42" xfId="85" applyNumberFormat="1" applyFont="1" applyBorder="1" applyAlignment="1">
      <alignment horizontal="center" vertical="center"/>
      <protection/>
    </xf>
    <xf numFmtId="49" fontId="22" fillId="0" borderId="39" xfId="85" applyNumberFormat="1" applyFont="1" applyBorder="1" applyAlignment="1">
      <alignment horizontal="center" vertical="center"/>
      <protection/>
    </xf>
    <xf numFmtId="2" fontId="0" fillId="54" borderId="40" xfId="85" applyNumberFormat="1" applyFill="1" applyBorder="1" applyAlignment="1">
      <alignment horizontal="center"/>
      <protection/>
    </xf>
    <xf numFmtId="2" fontId="0" fillId="54" borderId="39" xfId="85" applyNumberFormat="1" applyFill="1" applyBorder="1" applyAlignment="1">
      <alignment horizontal="center" vertical="center"/>
      <protection/>
    </xf>
    <xf numFmtId="2" fontId="0" fillId="54" borderId="40" xfId="85" applyNumberFormat="1" applyFill="1" applyBorder="1" applyAlignment="1">
      <alignment horizontal="center" vertical="center"/>
      <protection/>
    </xf>
    <xf numFmtId="178" fontId="0" fillId="0" borderId="29" xfId="85" applyNumberFormat="1" applyBorder="1" applyAlignment="1">
      <alignment horizontal="center" vertical="center"/>
      <protection/>
    </xf>
    <xf numFmtId="0" fontId="18" fillId="0" borderId="0" xfId="85" applyFont="1" applyFill="1">
      <alignment/>
      <protection/>
    </xf>
    <xf numFmtId="0" fontId="21" fillId="0" borderId="0" xfId="0" applyFont="1" applyAlignment="1">
      <alignment wrapText="1"/>
    </xf>
    <xf numFmtId="0" fontId="25" fillId="0" borderId="0" xfId="0" applyFont="1" applyAlignment="1">
      <alignment horizontal="justify" wrapText="1"/>
    </xf>
    <xf numFmtId="0" fontId="20" fillId="0" borderId="0" xfId="0" applyFont="1" applyAlignment="1">
      <alignment wrapText="1"/>
    </xf>
    <xf numFmtId="0" fontId="25" fillId="55" borderId="0" xfId="0" applyFont="1" applyFill="1" applyAlignment="1">
      <alignment wrapText="1"/>
    </xf>
    <xf numFmtId="0" fontId="25" fillId="0" borderId="0" xfId="0" applyFont="1" applyAlignment="1">
      <alignment wrapText="1"/>
    </xf>
    <xf numFmtId="0" fontId="27" fillId="0" borderId="0" xfId="82" applyFont="1" applyAlignment="1" applyProtection="1">
      <alignment wrapText="1"/>
      <protection/>
    </xf>
    <xf numFmtId="0" fontId="19" fillId="55" borderId="0" xfId="0" applyFont="1" applyFill="1" applyAlignment="1">
      <alignment horizontal="center" wrapText="1"/>
    </xf>
    <xf numFmtId="0" fontId="25" fillId="0" borderId="0" xfId="0" applyFont="1" applyBorder="1" applyAlignment="1">
      <alignment horizontal="center" vertical="center" textRotation="90" shrinkToFit="1"/>
    </xf>
    <xf numFmtId="0" fontId="0" fillId="0" borderId="45" xfId="85" applyFont="1" applyBorder="1">
      <alignment/>
      <protection/>
    </xf>
    <xf numFmtId="178" fontId="0" fillId="0" borderId="45" xfId="85" applyNumberFormat="1" applyFont="1" applyBorder="1" applyAlignment="1">
      <alignment horizontal="center"/>
      <protection/>
    </xf>
    <xf numFmtId="0" fontId="0" fillId="0" borderId="68" xfId="0" applyFont="1" applyBorder="1" applyAlignment="1">
      <alignment horizontal="center" vertical="center"/>
    </xf>
    <xf numFmtId="178" fontId="0" fillId="0" borderId="70" xfId="85" applyNumberFormat="1" applyFont="1" applyBorder="1" applyAlignment="1">
      <alignment horizontal="center"/>
      <protection/>
    </xf>
    <xf numFmtId="1" fontId="0" fillId="0" borderId="0" xfId="85" applyNumberFormat="1">
      <alignment/>
      <protection/>
    </xf>
    <xf numFmtId="0" fontId="20" fillId="0" borderId="0" xfId="0" applyFont="1" applyAlignment="1">
      <alignment/>
    </xf>
    <xf numFmtId="0" fontId="22" fillId="0" borderId="71" xfId="85" applyFont="1" applyBorder="1" applyAlignment="1">
      <alignment horizontal="center" vertical="center" wrapText="1"/>
      <protection/>
    </xf>
    <xf numFmtId="0" fontId="0" fillId="0" borderId="72" xfId="0" applyBorder="1" applyAlignment="1">
      <alignment horizontal="center" vertical="center"/>
    </xf>
    <xf numFmtId="0" fontId="0" fillId="0" borderId="72" xfId="0" applyBorder="1" applyAlignment="1">
      <alignment vertical="center"/>
    </xf>
    <xf numFmtId="0" fontId="22" fillId="0" borderId="73" xfId="85" applyFont="1" applyBorder="1" applyAlignment="1">
      <alignment vertical="center"/>
      <protection/>
    </xf>
    <xf numFmtId="0" fontId="22" fillId="0" borderId="74" xfId="0" applyFont="1" applyBorder="1" applyAlignment="1">
      <alignment vertical="center"/>
    </xf>
    <xf numFmtId="49" fontId="22" fillId="0" borderId="49" xfId="85" applyNumberFormat="1" applyFont="1" applyFill="1" applyBorder="1" applyAlignment="1">
      <alignment horizontal="center"/>
      <protection/>
    </xf>
    <xf numFmtId="49" fontId="22" fillId="0" borderId="50" xfId="85" applyNumberFormat="1" applyFont="1" applyFill="1" applyBorder="1" applyAlignment="1">
      <alignment horizontal="center"/>
      <protection/>
    </xf>
    <xf numFmtId="49" fontId="22" fillId="0" borderId="75" xfId="85" applyNumberFormat="1" applyFont="1" applyFill="1" applyBorder="1" applyAlignment="1">
      <alignment/>
      <protection/>
    </xf>
    <xf numFmtId="49" fontId="22" fillId="0" borderId="52" xfId="85" applyNumberFormat="1" applyFont="1" applyFill="1" applyBorder="1" applyAlignment="1">
      <alignment/>
      <protection/>
    </xf>
    <xf numFmtId="0" fontId="22" fillId="0" borderId="42" xfId="85" applyFont="1" applyBorder="1" applyAlignment="1">
      <alignment vertical="center"/>
      <protection/>
    </xf>
    <xf numFmtId="0" fontId="0" fillId="0" borderId="51" xfId="0" applyBorder="1" applyAlignment="1">
      <alignment vertical="center"/>
    </xf>
    <xf numFmtId="0" fontId="22" fillId="0" borderId="70" xfId="85" applyFont="1" applyBorder="1" applyAlignment="1">
      <alignment vertical="center"/>
      <protection/>
    </xf>
    <xf numFmtId="0" fontId="22" fillId="0" borderId="53" xfId="0" applyFont="1" applyBorder="1" applyAlignment="1">
      <alignment vertical="center"/>
    </xf>
    <xf numFmtId="0" fontId="22" fillId="0" borderId="76" xfId="85" applyFont="1" applyBorder="1" applyAlignment="1">
      <alignment vertical="center"/>
      <protection/>
    </xf>
    <xf numFmtId="0" fontId="22" fillId="0" borderId="77" xfId="0" applyFont="1" applyBorder="1" applyAlignment="1">
      <alignment vertical="center"/>
    </xf>
    <xf numFmtId="0" fontId="22" fillId="0" borderId="78" xfId="85" applyFont="1" applyBorder="1" applyAlignment="1">
      <alignment horizontal="center" vertical="center" wrapText="1"/>
      <protection/>
    </xf>
    <xf numFmtId="0" fontId="0" fillId="0" borderId="79" xfId="0" applyBorder="1" applyAlignment="1">
      <alignment vertical="center"/>
    </xf>
    <xf numFmtId="0" fontId="22" fillId="0" borderId="41" xfId="85" applyFont="1" applyBorder="1" applyAlignment="1">
      <alignment horizontal="center" vertical="center" wrapText="1"/>
      <protection/>
    </xf>
    <xf numFmtId="0" fontId="22" fillId="0" borderId="80" xfId="85" applyFont="1" applyBorder="1" applyAlignment="1">
      <alignment horizontal="center" vertical="center" wrapText="1"/>
      <protection/>
    </xf>
    <xf numFmtId="0" fontId="22" fillId="0" borderId="53" xfId="85" applyFont="1" applyBorder="1" applyAlignment="1">
      <alignment vertical="center"/>
      <protection/>
    </xf>
    <xf numFmtId="0" fontId="22" fillId="0" borderId="81" xfId="0" applyFont="1" applyBorder="1" applyAlignment="1">
      <alignment vertical="center"/>
    </xf>
    <xf numFmtId="0" fontId="22" fillId="56" borderId="82" xfId="85" applyFont="1" applyFill="1" applyBorder="1" applyAlignment="1">
      <alignment horizontal="center" vertical="center"/>
      <protection/>
    </xf>
    <xf numFmtId="0" fontId="0" fillId="56" borderId="29" xfId="0" applyFill="1" applyBorder="1" applyAlignment="1">
      <alignment horizontal="center" vertical="center"/>
    </xf>
    <xf numFmtId="0" fontId="0" fillId="56" borderId="83" xfId="0" applyFill="1" applyBorder="1" applyAlignment="1">
      <alignment horizontal="center" vertical="center"/>
    </xf>
    <xf numFmtId="0" fontId="0" fillId="56" borderId="84" xfId="0" applyFill="1" applyBorder="1" applyAlignment="1">
      <alignment horizontal="center" vertical="center"/>
    </xf>
    <xf numFmtId="0" fontId="22" fillId="0" borderId="39" xfId="85" applyFont="1" applyBorder="1" applyAlignment="1">
      <alignment horizontal="center" vertical="center" wrapText="1"/>
      <protection/>
    </xf>
    <xf numFmtId="0" fontId="0" fillId="0" borderId="39" xfId="0" applyBorder="1" applyAlignment="1">
      <alignment vertical="center"/>
    </xf>
    <xf numFmtId="0" fontId="22" fillId="0" borderId="51" xfId="85" applyFont="1" applyBorder="1" applyAlignment="1">
      <alignment horizontal="center" vertical="center" wrapText="1"/>
      <protection/>
    </xf>
    <xf numFmtId="0" fontId="0" fillId="0" borderId="51" xfId="0" applyBorder="1" applyAlignment="1">
      <alignment horizontal="center" vertical="center"/>
    </xf>
    <xf numFmtId="0" fontId="22" fillId="0" borderId="48" xfId="85" applyFont="1" applyBorder="1" applyAlignment="1">
      <alignment vertical="center"/>
      <protection/>
    </xf>
    <xf numFmtId="0" fontId="0" fillId="0" borderId="50" xfId="0" applyBorder="1" applyAlignment="1">
      <alignment vertical="center"/>
    </xf>
    <xf numFmtId="0" fontId="22" fillId="56" borderId="85" xfId="85" applyNumberFormat="1" applyFont="1" applyFill="1" applyBorder="1" applyAlignment="1">
      <alignment horizontal="center" vertical="center"/>
      <protection/>
    </xf>
    <xf numFmtId="0" fontId="0" fillId="56" borderId="86" xfId="0" applyFill="1" applyBorder="1" applyAlignment="1">
      <alignment vertical="center"/>
    </xf>
    <xf numFmtId="0" fontId="0" fillId="56" borderId="87" xfId="0" applyFill="1" applyBorder="1" applyAlignment="1">
      <alignment vertical="center"/>
    </xf>
    <xf numFmtId="0" fontId="0" fillId="56" borderId="88" xfId="0" applyFill="1" applyBorder="1" applyAlignment="1">
      <alignment vertical="center"/>
    </xf>
    <xf numFmtId="0" fontId="22" fillId="56" borderId="85" xfId="85" applyFont="1" applyFill="1" applyBorder="1" applyAlignment="1">
      <alignment horizontal="center" vertical="center"/>
      <protection/>
    </xf>
    <xf numFmtId="0" fontId="0" fillId="56" borderId="86" xfId="0" applyFill="1" applyBorder="1" applyAlignment="1">
      <alignment horizontal="center" vertical="center"/>
    </xf>
    <xf numFmtId="0" fontId="0" fillId="56" borderId="87" xfId="0" applyFill="1" applyBorder="1" applyAlignment="1">
      <alignment horizontal="center" vertical="center"/>
    </xf>
    <xf numFmtId="0" fontId="0" fillId="56" borderId="88" xfId="0" applyFill="1" applyBorder="1" applyAlignment="1">
      <alignment horizontal="center" vertical="center"/>
    </xf>
    <xf numFmtId="0" fontId="22" fillId="56" borderId="29" xfId="85" applyFont="1" applyFill="1" applyBorder="1" applyAlignment="1">
      <alignment horizontal="center" vertical="center"/>
      <protection/>
    </xf>
    <xf numFmtId="0" fontId="0" fillId="54" borderId="75" xfId="85" applyFont="1" applyFill="1" applyBorder="1" applyAlignment="1">
      <alignment horizontal="center" vertical="center"/>
      <protection/>
    </xf>
    <xf numFmtId="0" fontId="0" fillId="54" borderId="89" xfId="0" applyFill="1" applyBorder="1" applyAlignment="1">
      <alignment horizontal="center" vertical="center"/>
    </xf>
    <xf numFmtId="0" fontId="0" fillId="54" borderId="41" xfId="85" applyFont="1" applyFill="1" applyBorder="1" applyAlignment="1">
      <alignment horizontal="center" vertical="center"/>
      <protection/>
    </xf>
    <xf numFmtId="0" fontId="0" fillId="54" borderId="80" xfId="0" applyFill="1" applyBorder="1" applyAlignment="1">
      <alignment horizontal="center" vertical="center"/>
    </xf>
    <xf numFmtId="0" fontId="0" fillId="49" borderId="41" xfId="85" applyNumberFormat="1" applyFill="1" applyBorder="1" applyAlignment="1">
      <alignment horizontal="center" vertical="center"/>
      <protection/>
    </xf>
    <xf numFmtId="0" fontId="0" fillId="49" borderId="90" xfId="85" applyNumberFormat="1" applyFill="1" applyBorder="1" applyAlignment="1">
      <alignment horizontal="center" vertical="center"/>
      <protection/>
    </xf>
    <xf numFmtId="0" fontId="0" fillId="54" borderId="91" xfId="0" applyFill="1" applyBorder="1" applyAlignment="1">
      <alignment horizontal="center" vertical="center"/>
    </xf>
    <xf numFmtId="178" fontId="0" fillId="49" borderId="41" xfId="85" applyNumberFormat="1" applyFill="1" applyBorder="1" applyAlignment="1">
      <alignment horizontal="center" vertical="center"/>
      <protection/>
    </xf>
    <xf numFmtId="178" fontId="0" fillId="54" borderId="80" xfId="0" applyNumberFormat="1" applyFill="1" applyBorder="1" applyAlignment="1">
      <alignment horizontal="center" vertical="center"/>
    </xf>
    <xf numFmtId="0" fontId="0" fillId="0" borderId="80" xfId="0" applyBorder="1" applyAlignment="1">
      <alignment horizontal="center" vertical="center"/>
    </xf>
    <xf numFmtId="0" fontId="0" fillId="0" borderId="91" xfId="0" applyBorder="1" applyAlignment="1">
      <alignment horizontal="center" vertical="center"/>
    </xf>
    <xf numFmtId="178" fontId="0" fillId="0" borderId="80" xfId="0" applyNumberFormat="1" applyBorder="1" applyAlignment="1">
      <alignment horizontal="center" vertical="center"/>
    </xf>
    <xf numFmtId="0" fontId="0" fillId="0" borderId="89" xfId="0" applyBorder="1" applyAlignment="1">
      <alignment horizontal="center" vertical="center"/>
    </xf>
    <xf numFmtId="0" fontId="22" fillId="56" borderId="29" xfId="85" applyNumberFormat="1" applyFont="1" applyFill="1" applyBorder="1" applyAlignment="1">
      <alignment horizontal="center" vertical="center"/>
      <protection/>
    </xf>
    <xf numFmtId="0" fontId="0" fillId="56" borderId="29" xfId="0" applyFill="1" applyBorder="1" applyAlignment="1">
      <alignment/>
    </xf>
    <xf numFmtId="0" fontId="0" fillId="56" borderId="83" xfId="0" applyFill="1" applyBorder="1" applyAlignment="1">
      <alignment/>
    </xf>
    <xf numFmtId="0" fontId="0" fillId="56" borderId="84" xfId="0" applyFill="1" applyBorder="1" applyAlignment="1">
      <alignment/>
    </xf>
    <xf numFmtId="0" fontId="22" fillId="0" borderId="73" xfId="0" applyFont="1" applyBorder="1" applyAlignment="1">
      <alignment vertical="center"/>
    </xf>
    <xf numFmtId="0" fontId="0" fillId="0" borderId="78" xfId="0" applyBorder="1" applyAlignment="1">
      <alignment vertical="center"/>
    </xf>
    <xf numFmtId="0" fontId="0" fillId="0" borderId="71" xfId="0" applyBorder="1" applyAlignment="1">
      <alignment vertical="center"/>
    </xf>
    <xf numFmtId="0" fontId="22" fillId="0" borderId="79" xfId="85" applyFont="1" applyBorder="1" applyAlignment="1">
      <alignment horizontal="center" vertical="center" wrapText="1"/>
      <protection/>
    </xf>
    <xf numFmtId="49" fontId="22" fillId="0" borderId="49" xfId="85" applyNumberFormat="1" applyFont="1" applyFill="1" applyBorder="1" applyAlignment="1">
      <alignment horizontal="center" vertical="center"/>
      <protection/>
    </xf>
    <xf numFmtId="49" fontId="22" fillId="0" borderId="50" xfId="85" applyNumberFormat="1" applyFont="1" applyFill="1" applyBorder="1" applyAlignment="1">
      <alignment horizontal="center" vertical="center"/>
      <protection/>
    </xf>
    <xf numFmtId="49" fontId="22" fillId="0" borderId="75" xfId="85" applyNumberFormat="1" applyFont="1" applyFill="1" applyBorder="1" applyAlignment="1">
      <alignment vertical="center"/>
      <protection/>
    </xf>
    <xf numFmtId="49" fontId="22" fillId="0" borderId="52" xfId="85" applyNumberFormat="1" applyFont="1" applyFill="1" applyBorder="1" applyAlignment="1">
      <alignment vertical="center"/>
      <protection/>
    </xf>
    <xf numFmtId="0" fontId="22" fillId="0" borderId="72" xfId="85" applyFont="1" applyBorder="1" applyAlignment="1">
      <alignment horizontal="center" vertical="center" wrapText="1"/>
      <protection/>
    </xf>
    <xf numFmtId="0" fontId="22" fillId="0" borderId="74" xfId="85" applyFont="1" applyBorder="1" applyAlignment="1">
      <alignment vertical="center"/>
      <protection/>
    </xf>
    <xf numFmtId="49" fontId="22" fillId="0" borderId="92" xfId="85" applyNumberFormat="1" applyFont="1" applyFill="1" applyBorder="1" applyAlignment="1">
      <alignment horizontal="center" vertical="center"/>
      <protection/>
    </xf>
    <xf numFmtId="49" fontId="22" fillId="0" borderId="93" xfId="85" applyNumberFormat="1" applyFont="1" applyFill="1" applyBorder="1" applyAlignment="1">
      <alignment horizontal="center" vertical="center"/>
      <protection/>
    </xf>
    <xf numFmtId="49" fontId="22" fillId="0" borderId="89" xfId="85" applyNumberFormat="1" applyFont="1" applyFill="1" applyBorder="1" applyAlignment="1">
      <alignment horizontal="center" vertical="center"/>
      <protection/>
    </xf>
    <xf numFmtId="49" fontId="22" fillId="0" borderId="52" xfId="85" applyNumberFormat="1" applyFont="1" applyFill="1" applyBorder="1" applyAlignment="1">
      <alignment horizontal="center" vertical="center"/>
      <protection/>
    </xf>
    <xf numFmtId="0" fontId="22" fillId="0" borderId="41" xfId="85" applyFont="1" applyBorder="1" applyAlignment="1">
      <alignment vertical="center"/>
      <protection/>
    </xf>
    <xf numFmtId="0" fontId="22" fillId="0" borderId="80" xfId="85" applyFont="1" applyBorder="1" applyAlignment="1">
      <alignment vertical="center"/>
      <protection/>
    </xf>
    <xf numFmtId="0" fontId="22" fillId="0" borderId="94" xfId="85" applyFont="1" applyBorder="1" applyAlignment="1">
      <alignment vertical="center"/>
      <protection/>
    </xf>
    <xf numFmtId="0" fontId="22" fillId="56" borderId="95" xfId="85" applyFont="1" applyFill="1" applyBorder="1" applyAlignment="1">
      <alignment horizontal="center" vertical="center"/>
      <protection/>
    </xf>
    <xf numFmtId="0" fontId="22" fillId="56" borderId="83" xfId="85" applyFont="1" applyFill="1" applyBorder="1" applyAlignment="1">
      <alignment horizontal="center" vertical="center"/>
      <protection/>
    </xf>
    <xf numFmtId="0" fontId="22" fillId="56" borderId="84" xfId="85" applyFont="1" applyFill="1" applyBorder="1" applyAlignment="1">
      <alignment horizontal="center" vertical="center"/>
      <protection/>
    </xf>
    <xf numFmtId="0" fontId="22" fillId="0" borderId="75" xfId="85" applyFont="1" applyBorder="1" applyAlignment="1">
      <alignment vertical="center"/>
      <protection/>
    </xf>
    <xf numFmtId="0" fontId="22" fillId="0" borderId="89" xfId="85" applyFont="1" applyBorder="1" applyAlignment="1">
      <alignment vertical="center"/>
      <protection/>
    </xf>
    <xf numFmtId="0" fontId="22" fillId="56" borderId="96" xfId="85" applyNumberFormat="1" applyFont="1" applyFill="1" applyBorder="1" applyAlignment="1">
      <alignment horizontal="center" vertical="center"/>
      <protection/>
    </xf>
    <xf numFmtId="0" fontId="22" fillId="56" borderId="87" xfId="85" applyNumberFormat="1" applyFont="1" applyFill="1" applyBorder="1" applyAlignment="1">
      <alignment horizontal="center" vertical="center"/>
      <protection/>
    </xf>
    <xf numFmtId="0" fontId="22" fillId="56" borderId="88" xfId="85" applyNumberFormat="1" applyFont="1" applyFill="1" applyBorder="1" applyAlignment="1">
      <alignment horizontal="center" vertical="center"/>
      <protection/>
    </xf>
    <xf numFmtId="0" fontId="22" fillId="56" borderId="96" xfId="85" applyFont="1" applyFill="1" applyBorder="1" applyAlignment="1">
      <alignment horizontal="center" vertical="center"/>
      <protection/>
    </xf>
    <xf numFmtId="0" fontId="22" fillId="56" borderId="87" xfId="85" applyFont="1" applyFill="1" applyBorder="1" applyAlignment="1">
      <alignment horizontal="center" vertical="center"/>
      <protection/>
    </xf>
    <xf numFmtId="0" fontId="22" fillId="56" borderId="88" xfId="85" applyFont="1" applyFill="1" applyBorder="1" applyAlignment="1">
      <alignment horizontal="center" vertical="center"/>
      <protection/>
    </xf>
    <xf numFmtId="0" fontId="22" fillId="56" borderId="97" xfId="85" applyFont="1" applyFill="1" applyBorder="1" applyAlignment="1">
      <alignment horizontal="center" vertical="center"/>
      <protection/>
    </xf>
    <xf numFmtId="0" fontId="22" fillId="0" borderId="98" xfId="85" applyFont="1" applyBorder="1" applyAlignment="1">
      <alignment horizontal="center" vertical="center" wrapText="1"/>
      <protection/>
    </xf>
    <xf numFmtId="0" fontId="0" fillId="0" borderId="99" xfId="0" applyBorder="1" applyAlignment="1">
      <alignment horizontal="center" vertical="center" wrapText="1"/>
    </xf>
    <xf numFmtId="0" fontId="0" fillId="0" borderId="78" xfId="85" applyFont="1" applyBorder="1" applyAlignment="1">
      <alignment horizontal="center" vertical="center"/>
      <protection/>
    </xf>
    <xf numFmtId="0" fontId="0" fillId="0" borderId="79" xfId="0" applyFont="1" applyBorder="1" applyAlignment="1">
      <alignment horizontal="center" vertical="center"/>
    </xf>
    <xf numFmtId="0" fontId="0" fillId="0" borderId="45" xfId="0" applyFont="1" applyBorder="1" applyAlignment="1">
      <alignment horizontal="center" vertical="center"/>
    </xf>
    <xf numFmtId="0" fontId="0" fillId="0" borderId="39" xfId="85" applyFont="1" applyBorder="1">
      <alignment/>
      <protection/>
    </xf>
    <xf numFmtId="0" fontId="25" fillId="0" borderId="78" xfId="0" applyFont="1" applyBorder="1" applyAlignment="1">
      <alignment horizontal="center" vertical="center" textRotation="90" shrinkToFit="1"/>
    </xf>
    <xf numFmtId="0" fontId="20" fillId="0" borderId="79" xfId="0" applyFont="1" applyBorder="1" applyAlignment="1">
      <alignment horizontal="center" vertical="center" textRotation="90" shrinkToFit="1"/>
    </xf>
    <xf numFmtId="0" fontId="20" fillId="0" borderId="45" xfId="0" applyFont="1" applyBorder="1" applyAlignment="1">
      <alignment horizontal="center" vertical="center" textRotation="90" shrinkToFit="1"/>
    </xf>
    <xf numFmtId="0" fontId="0" fillId="0" borderId="45" xfId="0" applyBorder="1" applyAlignment="1">
      <alignment horizontal="center" vertical="center"/>
    </xf>
    <xf numFmtId="0" fontId="25" fillId="0" borderId="78" xfId="0" applyFont="1" applyBorder="1" applyAlignment="1">
      <alignment horizontal="center" vertical="center" textRotation="90" wrapText="1" shrinkToFit="1"/>
    </xf>
    <xf numFmtId="0" fontId="20" fillId="0" borderId="79" xfId="0" applyFont="1" applyBorder="1" applyAlignment="1">
      <alignment horizontal="center" vertical="center" textRotation="90" wrapText="1" shrinkToFit="1"/>
    </xf>
    <xf numFmtId="0" fontId="20" fillId="0" borderId="45" xfId="0" applyFont="1" applyBorder="1" applyAlignment="1">
      <alignment horizontal="center" vertical="center" textRotation="90" wrapText="1" shrinkToFit="1"/>
    </xf>
    <xf numFmtId="0" fontId="25" fillId="0" borderId="78" xfId="0" applyFont="1" applyBorder="1" applyAlignment="1">
      <alignment horizontal="center" vertical="center" textRotation="90" wrapText="1"/>
    </xf>
    <xf numFmtId="0" fontId="25" fillId="0" borderId="79" xfId="0" applyFont="1" applyBorder="1" applyAlignment="1">
      <alignment horizontal="center" vertical="center" textRotation="90" wrapText="1"/>
    </xf>
    <xf numFmtId="0" fontId="25" fillId="0" borderId="45" xfId="0" applyFont="1" applyBorder="1" applyAlignment="1">
      <alignment horizontal="center" vertical="center" textRotation="90" wrapText="1"/>
    </xf>
    <xf numFmtId="0" fontId="0" fillId="0" borderId="81" xfId="85" applyFont="1" applyBorder="1">
      <alignment/>
      <protection/>
    </xf>
    <xf numFmtId="0" fontId="0" fillId="0" borderId="53" xfId="85" applyFont="1" applyBorder="1">
      <alignment/>
      <protection/>
    </xf>
    <xf numFmtId="0" fontId="25" fillId="0" borderId="78" xfId="0" applyFont="1" applyBorder="1" applyAlignment="1">
      <alignment horizontal="center" vertical="center" textRotation="90"/>
    </xf>
    <xf numFmtId="0" fontId="25" fillId="0" borderId="79" xfId="0" applyFont="1" applyBorder="1" applyAlignment="1">
      <alignment horizontal="center" vertical="center" textRotation="90"/>
    </xf>
    <xf numFmtId="0" fontId="25" fillId="0" borderId="45" xfId="0" applyFont="1" applyBorder="1" applyAlignment="1">
      <alignment horizontal="center" vertical="center" textRotation="90"/>
    </xf>
    <xf numFmtId="0" fontId="20" fillId="0" borderId="79" xfId="0" applyFont="1" applyBorder="1" applyAlignment="1">
      <alignment horizontal="center" vertical="center" textRotation="90" wrapText="1"/>
    </xf>
    <xf numFmtId="0" fontId="20" fillId="0" borderId="45" xfId="0" applyFont="1" applyBorder="1" applyAlignment="1">
      <alignment horizontal="center" vertical="center" textRotation="90" wrapText="1"/>
    </xf>
    <xf numFmtId="0" fontId="0" fillId="0" borderId="45" xfId="85" applyFont="1" applyBorder="1" applyAlignment="1">
      <alignment horizontal="center" vertical="center"/>
      <protection/>
    </xf>
    <xf numFmtId="0" fontId="25" fillId="0" borderId="79" xfId="0" applyFont="1" applyBorder="1" applyAlignment="1">
      <alignment horizontal="center" vertical="center" textRotation="90" shrinkToFit="1"/>
    </xf>
    <xf numFmtId="0" fontId="25" fillId="0" borderId="45" xfId="0" applyFont="1" applyBorder="1" applyAlignment="1">
      <alignment horizontal="center" vertical="center" textRotation="90" shrinkToFit="1"/>
    </xf>
    <xf numFmtId="0" fontId="25" fillId="0" borderId="79" xfId="0" applyFont="1" applyBorder="1" applyAlignment="1">
      <alignment horizontal="center" vertical="center" textRotation="90" wrapText="1" shrinkToFit="1"/>
    </xf>
    <xf numFmtId="0" fontId="25" fillId="0" borderId="45" xfId="0" applyFont="1" applyBorder="1" applyAlignment="1">
      <alignment horizontal="center" vertical="center" textRotation="90" wrapText="1" shrinkToFit="1"/>
    </xf>
    <xf numFmtId="0" fontId="22" fillId="0" borderId="100" xfId="85" applyFont="1" applyBorder="1" applyAlignment="1">
      <alignment horizontal="center" vertical="center" wrapText="1"/>
      <protection/>
    </xf>
    <xf numFmtId="0" fontId="22" fillId="0" borderId="101" xfId="85" applyFont="1" applyBorder="1" applyAlignment="1">
      <alignment horizontal="center" vertical="center" wrapText="1"/>
      <protection/>
    </xf>
    <xf numFmtId="0" fontId="25" fillId="0" borderId="78" xfId="0" applyFont="1" applyBorder="1" applyAlignment="1">
      <alignment horizontal="center" vertical="center" textRotation="90"/>
    </xf>
    <xf numFmtId="178" fontId="0" fillId="0" borderId="39" xfId="85" applyNumberFormat="1" applyFont="1" applyFill="1" applyBorder="1" applyAlignment="1">
      <alignment horizontal="center" vertical="center"/>
      <protection/>
    </xf>
    <xf numFmtId="0" fontId="25" fillId="0" borderId="79" xfId="0" applyFont="1" applyBorder="1" applyAlignment="1">
      <alignment horizontal="center" vertical="center" textRotation="90"/>
    </xf>
    <xf numFmtId="0" fontId="25" fillId="0" borderId="45" xfId="0" applyFont="1" applyBorder="1" applyAlignment="1">
      <alignment horizontal="center" vertical="center" textRotation="90"/>
    </xf>
    <xf numFmtId="0" fontId="0" fillId="0" borderId="79" xfId="85" applyFont="1" applyBorder="1" applyAlignment="1">
      <alignment horizontal="center" vertical="center"/>
      <protection/>
    </xf>
    <xf numFmtId="178" fontId="0" fillId="0" borderId="78" xfId="0" applyNumberFormat="1" applyBorder="1" applyAlignment="1">
      <alignment horizontal="center" vertical="center"/>
    </xf>
    <xf numFmtId="178" fontId="0" fillId="0" borderId="39" xfId="0" applyNumberFormat="1" applyBorder="1" applyAlignment="1">
      <alignment horizontal="center" vertical="center"/>
    </xf>
    <xf numFmtId="178" fontId="0" fillId="0" borderId="79" xfId="0" applyNumberFormat="1" applyBorder="1" applyAlignment="1">
      <alignment horizontal="center" vertical="center"/>
    </xf>
  </cellXfs>
  <cellStyles count="9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Input" xfId="80"/>
    <cellStyle name="Comma" xfId="81"/>
    <cellStyle name="Hyperlink" xfId="82"/>
    <cellStyle name="Linked Cell" xfId="83"/>
    <cellStyle name="Neutral" xfId="84"/>
    <cellStyle name="Normal_Target Times for Multi Classes-Iss4" xfId="85"/>
    <cellStyle name="Note" xfId="86"/>
    <cellStyle name="Notiz" xfId="87"/>
    <cellStyle name="Output" xfId="88"/>
    <cellStyle name="Percent" xfId="89"/>
    <cellStyle name="Schlecht" xfId="90"/>
    <cellStyle name="Title" xfId="91"/>
    <cellStyle name="Total" xfId="92"/>
    <cellStyle name="Überschrift" xfId="93"/>
    <cellStyle name="Überschrift 1" xfId="94"/>
    <cellStyle name="Überschrift 2" xfId="95"/>
    <cellStyle name="Überschrift 3" xfId="96"/>
    <cellStyle name="Überschrift 4" xfId="97"/>
    <cellStyle name="Verknüpfte Zelle" xfId="98"/>
    <cellStyle name="Currency" xfId="99"/>
    <cellStyle name="Currency [0]" xfId="100"/>
    <cellStyle name="Warnender Text" xfId="101"/>
    <cellStyle name="Warning Text" xfId="102"/>
    <cellStyle name="Zelle überprüfen" xfId="103"/>
  </cellStyles>
  <dxfs count="46">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bgColor indexed="27"/>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27"/>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lor indexed="27"/>
      </font>
      <fill>
        <patternFill>
          <bgColor indexed="27"/>
        </patternFill>
      </fill>
    </dxf>
    <dxf>
      <fill>
        <patternFill patternType="none">
          <bgColor indexed="65"/>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mpbelljames@btinterne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zoomScalePageLayoutView="0" workbookViewId="0" topLeftCell="A10">
      <selection activeCell="A7" sqref="A7"/>
    </sheetView>
  </sheetViews>
  <sheetFormatPr defaultColWidth="9.140625" defaultRowHeight="12.75"/>
  <cols>
    <col min="1" max="1" width="141.7109375" style="142" customWidth="1"/>
    <col min="2" max="16384" width="9.140625" style="142" customWidth="1"/>
  </cols>
  <sheetData>
    <row r="1" s="140" customFormat="1" ht="17.25">
      <c r="A1" s="146" t="s">
        <v>73</v>
      </c>
    </row>
    <row r="2" ht="7.5" customHeight="1">
      <c r="A2" s="141"/>
    </row>
    <row r="3" ht="15">
      <c r="A3" s="143" t="s">
        <v>57</v>
      </c>
    </row>
    <row r="4" ht="15">
      <c r="A4" s="142" t="s">
        <v>10</v>
      </c>
    </row>
    <row r="5" ht="15">
      <c r="A5" s="142" t="s">
        <v>1</v>
      </c>
    </row>
    <row r="6" ht="15">
      <c r="A6" s="142" t="s">
        <v>58</v>
      </c>
    </row>
    <row r="7" ht="15">
      <c r="A7" s="142" t="s">
        <v>39</v>
      </c>
    </row>
    <row r="8" ht="15">
      <c r="A8" s="142" t="s">
        <v>38</v>
      </c>
    </row>
    <row r="9" ht="15">
      <c r="A9" s="142" t="s">
        <v>11</v>
      </c>
    </row>
    <row r="10" ht="15">
      <c r="A10" s="142" t="s">
        <v>59</v>
      </c>
    </row>
    <row r="11" ht="15">
      <c r="A11" s="142" t="s">
        <v>60</v>
      </c>
    </row>
    <row r="12" ht="7.5" customHeight="1">
      <c r="A12" s="144"/>
    </row>
    <row r="13" ht="15">
      <c r="A13" s="143" t="s">
        <v>61</v>
      </c>
    </row>
    <row r="14" ht="15">
      <c r="A14" s="142" t="s">
        <v>62</v>
      </c>
    </row>
    <row r="15" ht="15">
      <c r="A15" s="142" t="s">
        <v>63</v>
      </c>
    </row>
    <row r="16" ht="7.5" customHeight="1">
      <c r="A16" s="144"/>
    </row>
    <row r="17" ht="15">
      <c r="A17" s="143" t="s">
        <v>64</v>
      </c>
    </row>
    <row r="18" ht="15">
      <c r="A18" s="142" t="s">
        <v>62</v>
      </c>
    </row>
    <row r="19" ht="15">
      <c r="A19" s="142" t="s">
        <v>65</v>
      </c>
    </row>
    <row r="20" ht="7.5" customHeight="1"/>
    <row r="21" ht="45" customHeight="1">
      <c r="A21" s="142" t="s">
        <v>76</v>
      </c>
    </row>
    <row r="22" ht="7.5" customHeight="1"/>
    <row r="23" ht="30">
      <c r="A23" s="142" t="s">
        <v>66</v>
      </c>
    </row>
    <row r="24" ht="30">
      <c r="A24" s="142" t="s">
        <v>67</v>
      </c>
    </row>
    <row r="25" ht="7.5" customHeight="1"/>
    <row r="26" ht="30">
      <c r="A26" s="142" t="s">
        <v>68</v>
      </c>
    </row>
    <row r="27" ht="7.5" customHeight="1"/>
    <row r="28" ht="60">
      <c r="A28" s="142" t="s">
        <v>77</v>
      </c>
    </row>
    <row r="29" ht="7.5" customHeight="1"/>
    <row r="30" ht="15">
      <c r="A30" s="142" t="s">
        <v>69</v>
      </c>
    </row>
    <row r="31" ht="7.5" customHeight="1"/>
    <row r="32" ht="15">
      <c r="A32" s="142" t="s">
        <v>70</v>
      </c>
    </row>
    <row r="33" ht="7.5" customHeight="1"/>
    <row r="34" ht="15">
      <c r="A34" s="142" t="s">
        <v>71</v>
      </c>
    </row>
    <row r="35" ht="15">
      <c r="A35" s="145" t="s">
        <v>72</v>
      </c>
    </row>
    <row r="37" ht="15">
      <c r="A37" s="144"/>
    </row>
  </sheetData>
  <sheetProtection/>
  <hyperlinks>
    <hyperlink ref="A35" r:id="rId1" display="mailto:campbelljames@btinternet.com"/>
  </hyperlinks>
  <printOptions/>
  <pageMargins left="0.5" right="0.33" top="0.22" bottom="0.14" header="0.23" footer="0.16"/>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B1:X40"/>
  <sheetViews>
    <sheetView zoomScalePageLayoutView="0" workbookViewId="0" topLeftCell="A1">
      <selection activeCell="D41" sqref="D41"/>
    </sheetView>
  </sheetViews>
  <sheetFormatPr defaultColWidth="9.140625" defaultRowHeight="12.75"/>
  <cols>
    <col min="1" max="1" width="2.7109375" style="2" customWidth="1"/>
    <col min="2" max="2" width="10.7109375" style="2" customWidth="1"/>
    <col min="3" max="3" width="7.140625" style="2" customWidth="1"/>
    <col min="4" max="23" width="6.57421875" style="2" customWidth="1"/>
    <col min="24" max="16384" width="9.140625" style="2" customWidth="1"/>
  </cols>
  <sheetData>
    <row r="1" ht="19.5" customHeight="1">
      <c r="B1" s="1" t="s">
        <v>0</v>
      </c>
    </row>
    <row r="2" spans="2:15" ht="19.5" customHeight="1">
      <c r="B2" s="1" t="s">
        <v>1</v>
      </c>
      <c r="F2" s="3" t="s">
        <v>47</v>
      </c>
      <c r="G2" s="3"/>
      <c r="H2" s="3"/>
      <c r="I2" s="3"/>
      <c r="J2" s="3"/>
      <c r="K2" s="3"/>
      <c r="L2" s="3"/>
      <c r="M2" s="3"/>
      <c r="N2" s="3"/>
      <c r="O2" s="3"/>
    </row>
    <row r="3" ht="19.5" customHeight="1">
      <c r="B3" s="3"/>
    </row>
    <row r="4" spans="2:23" ht="19.5" customHeight="1">
      <c r="B4" s="1"/>
      <c r="C4" s="48"/>
      <c r="D4" s="5"/>
      <c r="E4" s="49"/>
      <c r="F4" s="49" t="s">
        <v>48</v>
      </c>
      <c r="G4" s="3"/>
      <c r="H4" s="3">
        <v>50</v>
      </c>
      <c r="I4" s="3" t="s">
        <v>74</v>
      </c>
      <c r="J4"/>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6" customFormat="1"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s="6" customFormat="1" ht="19.5" customHeight="1">
      <c r="B7" s="163" t="s">
        <v>3</v>
      </c>
      <c r="C7" s="164"/>
      <c r="D7" s="66">
        <f>Speeds!E30</f>
        <v>21.5</v>
      </c>
      <c r="E7" s="157" t="s">
        <v>33</v>
      </c>
      <c r="F7" s="158"/>
      <c r="G7" s="169" t="s">
        <v>34</v>
      </c>
      <c r="H7" s="181" t="s">
        <v>35</v>
      </c>
      <c r="I7" s="44">
        <f>Speeds!E33</f>
        <v>18.5</v>
      </c>
      <c r="J7" s="157" t="s">
        <v>33</v>
      </c>
      <c r="K7" s="158"/>
      <c r="L7" s="169" t="s">
        <v>34</v>
      </c>
      <c r="M7" s="154" t="s">
        <v>35</v>
      </c>
      <c r="N7" s="15">
        <f>Speeds!E36</f>
        <v>17</v>
      </c>
      <c r="O7" s="157" t="s">
        <v>33</v>
      </c>
      <c r="P7" s="158"/>
      <c r="Q7" s="169" t="s">
        <v>34</v>
      </c>
      <c r="R7" s="154" t="s">
        <v>35</v>
      </c>
      <c r="S7" s="15">
        <f>Speeds!E39</f>
        <v>18</v>
      </c>
      <c r="T7" s="157" t="s">
        <v>33</v>
      </c>
      <c r="U7" s="158"/>
      <c r="V7" s="169" t="s">
        <v>34</v>
      </c>
      <c r="W7" s="154" t="s">
        <v>35</v>
      </c>
    </row>
    <row r="8" spans="2:23" s="6" customFormat="1" ht="19.5" customHeight="1">
      <c r="B8" s="163" t="s">
        <v>4</v>
      </c>
      <c r="C8" s="164"/>
      <c r="D8" s="47">
        <f>Speeds!E31</f>
        <v>17.5</v>
      </c>
      <c r="E8" s="165" t="s">
        <v>33</v>
      </c>
      <c r="F8" s="166"/>
      <c r="G8" s="214"/>
      <c r="H8" s="182"/>
      <c r="I8" s="44">
        <f>Speeds!E34</f>
        <v>13</v>
      </c>
      <c r="J8" s="167" t="s">
        <v>33</v>
      </c>
      <c r="K8" s="168"/>
      <c r="L8" s="170"/>
      <c r="M8" s="155"/>
      <c r="N8" s="15">
        <f>Speeds!E37</f>
        <v>10</v>
      </c>
      <c r="O8" s="167" t="s">
        <v>33</v>
      </c>
      <c r="P8" s="168"/>
      <c r="Q8" s="170"/>
      <c r="R8" s="155"/>
      <c r="S8" s="15">
        <f>Speeds!E40</f>
        <v>7.5</v>
      </c>
      <c r="T8" s="167" t="s">
        <v>33</v>
      </c>
      <c r="U8" s="168"/>
      <c r="V8" s="170"/>
      <c r="W8" s="155"/>
    </row>
    <row r="9" spans="2:23" s="6" customFormat="1" ht="19.5" customHeight="1">
      <c r="B9" s="163" t="s">
        <v>5</v>
      </c>
      <c r="C9" s="164"/>
      <c r="D9" s="47">
        <f>Speeds!E32</f>
        <v>15.5</v>
      </c>
      <c r="E9" s="165" t="s">
        <v>33</v>
      </c>
      <c r="F9" s="166"/>
      <c r="G9" s="214"/>
      <c r="H9" s="182"/>
      <c r="I9" s="44">
        <f>Speeds!E35</f>
        <v>10.5</v>
      </c>
      <c r="J9" s="173" t="s">
        <v>33</v>
      </c>
      <c r="K9" s="174"/>
      <c r="L9" s="170"/>
      <c r="M9" s="155"/>
      <c r="N9" s="15">
        <f>Speeds!E38</f>
        <v>6</v>
      </c>
      <c r="O9" s="173" t="s">
        <v>33</v>
      </c>
      <c r="P9" s="174"/>
      <c r="Q9" s="170"/>
      <c r="R9" s="155"/>
      <c r="S9" s="44">
        <f>Speeds!E41</f>
        <v>5.5</v>
      </c>
      <c r="T9" s="173" t="s">
        <v>33</v>
      </c>
      <c r="U9" s="174"/>
      <c r="V9" s="170"/>
      <c r="W9" s="155"/>
    </row>
    <row r="10" spans="2:23" s="6" customFormat="1" ht="30" customHeight="1" thickBot="1">
      <c r="B10" s="171" t="s">
        <v>32</v>
      </c>
      <c r="C10" s="172"/>
      <c r="D10" s="133" t="s">
        <v>51</v>
      </c>
      <c r="E10" s="134" t="s">
        <v>52</v>
      </c>
      <c r="F10" s="134" t="s">
        <v>53</v>
      </c>
      <c r="G10" s="214"/>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6" customFormat="1" ht="19.5" customHeight="1">
      <c r="B11" s="194">
        <v>0.3</v>
      </c>
      <c r="C11" s="206"/>
      <c r="D11" s="71">
        <f aca="true" t="shared" si="0" ref="D11:D20">G11+H11+G11+D27+H11+F27</f>
        <v>29.49</v>
      </c>
      <c r="E11" s="72">
        <f aca="true" t="shared" si="1" ref="E11:E20">D11+G11+H11</f>
        <v>41.19</v>
      </c>
      <c r="F11" s="72">
        <f aca="true" t="shared" si="2" ref="F11:F20">E11+G11+H11</f>
        <v>52.89</v>
      </c>
      <c r="G11" s="72">
        <f>B11*$D$7</f>
        <v>6.45</v>
      </c>
      <c r="H11" s="73">
        <f>B11*$D$8</f>
        <v>5.25</v>
      </c>
      <c r="I11" s="71">
        <f aca="true" t="shared" si="3" ref="I11:I20">L11+M11+L11+G27+M11+I27</f>
        <v>23.424</v>
      </c>
      <c r="J11" s="72">
        <f aca="true" t="shared" si="4" ref="J11:J20">I11+L11+M11</f>
        <v>32.874</v>
      </c>
      <c r="K11" s="72">
        <f aca="true" t="shared" si="5" ref="K11:K20">J11+L11+M11</f>
        <v>42.324</v>
      </c>
      <c r="L11" s="72">
        <f>B11*$I$7</f>
        <v>5.55</v>
      </c>
      <c r="M11" s="73">
        <f>B11*$I$8</f>
        <v>3.9</v>
      </c>
      <c r="N11" s="71">
        <f aca="true" t="shared" si="6" ref="N11:N20">Q11+R11+Q11+J27+R11+L27</f>
        <v>19.68</v>
      </c>
      <c r="O11" s="72">
        <f aca="true" t="shared" si="7" ref="O11:O20">N11+Q11+R11</f>
        <v>27.78</v>
      </c>
      <c r="P11" s="72">
        <f aca="true" t="shared" si="8" ref="P11:P20">O11+Q11+R11</f>
        <v>35.88</v>
      </c>
      <c r="Q11" s="72">
        <f>B11*$N$7</f>
        <v>5.1</v>
      </c>
      <c r="R11" s="73">
        <f>B11*$N$8</f>
        <v>3</v>
      </c>
      <c r="S11" s="71">
        <f aca="true" t="shared" si="9" ref="S11:S20">V11+W11+V11+M27+W11+O27</f>
        <v>17.909999999999997</v>
      </c>
      <c r="T11" s="72">
        <f aca="true" t="shared" si="10" ref="T11:T20">S11+V11+W11</f>
        <v>25.559999999999995</v>
      </c>
      <c r="U11" s="72">
        <f aca="true" t="shared" si="11" ref="U11:U20">T11+V11+W11</f>
        <v>33.209999999999994</v>
      </c>
      <c r="V11" s="74">
        <f>B11*$S$7</f>
        <v>5.3999999999999995</v>
      </c>
      <c r="W11" s="75">
        <f>B11*$S$8</f>
        <v>2.25</v>
      </c>
    </row>
    <row r="12" spans="2:23" s="6" customFormat="1" ht="19.5" customHeight="1">
      <c r="B12" s="196">
        <v>0.4</v>
      </c>
      <c r="C12" s="203"/>
      <c r="D12" s="76">
        <f t="shared" si="0"/>
        <v>38.445</v>
      </c>
      <c r="E12" s="77">
        <f t="shared" si="1"/>
        <v>54.045</v>
      </c>
      <c r="F12" s="77">
        <f t="shared" si="2"/>
        <v>69.64500000000001</v>
      </c>
      <c r="G12" s="77">
        <f aca="true" t="shared" si="12" ref="G12:G20">B12*$D$7</f>
        <v>8.6</v>
      </c>
      <c r="H12" s="78">
        <f aca="true" t="shared" si="13" ref="H12:H20">B12*$D$8</f>
        <v>7</v>
      </c>
      <c r="I12" s="76">
        <f t="shared" si="3"/>
        <v>30.582</v>
      </c>
      <c r="J12" s="77">
        <f t="shared" si="4"/>
        <v>43.182</v>
      </c>
      <c r="K12" s="77">
        <f t="shared" si="5"/>
        <v>55.782000000000004</v>
      </c>
      <c r="L12" s="77">
        <f aca="true" t="shared" si="14" ref="L12:L20">B12*$I$7</f>
        <v>7.4</v>
      </c>
      <c r="M12" s="78">
        <f aca="true" t="shared" si="15" ref="M12:M20">B12*$I$8</f>
        <v>5.2</v>
      </c>
      <c r="N12" s="76">
        <f t="shared" si="6"/>
        <v>25.740000000000002</v>
      </c>
      <c r="O12" s="77">
        <f t="shared" si="7"/>
        <v>36.540000000000006</v>
      </c>
      <c r="P12" s="77">
        <f t="shared" si="8"/>
        <v>47.34</v>
      </c>
      <c r="Q12" s="77">
        <f aca="true" t="shared" si="16" ref="Q12:Q20">B12*$N$7</f>
        <v>6.800000000000001</v>
      </c>
      <c r="R12" s="78">
        <f aca="true" t="shared" si="17" ref="R12:R20">B12*$N$8</f>
        <v>4</v>
      </c>
      <c r="S12" s="76">
        <f t="shared" si="9"/>
        <v>23.505</v>
      </c>
      <c r="T12" s="77">
        <f t="shared" si="10"/>
        <v>33.705</v>
      </c>
      <c r="U12" s="77">
        <f t="shared" si="11"/>
        <v>43.905</v>
      </c>
      <c r="V12" s="79">
        <f aca="true" t="shared" si="18" ref="V12:V20">B12*$S$7</f>
        <v>7.2</v>
      </c>
      <c r="W12" s="80">
        <f aca="true" t="shared" si="19" ref="W12:W20">B12*$S$8</f>
        <v>3</v>
      </c>
    </row>
    <row r="13" spans="2:23" s="6" customFormat="1" ht="19.5" customHeight="1">
      <c r="B13" s="198">
        <v>0.5</v>
      </c>
      <c r="C13" s="203"/>
      <c r="D13" s="76">
        <f t="shared" si="0"/>
        <v>47.4</v>
      </c>
      <c r="E13" s="77">
        <f t="shared" si="1"/>
        <v>66.9</v>
      </c>
      <c r="F13" s="77">
        <f t="shared" si="2"/>
        <v>86.4</v>
      </c>
      <c r="G13" s="77">
        <f t="shared" si="12"/>
        <v>10.75</v>
      </c>
      <c r="H13" s="78">
        <f t="shared" si="13"/>
        <v>8.75</v>
      </c>
      <c r="I13" s="76">
        <f t="shared" si="3"/>
        <v>37.74</v>
      </c>
      <c r="J13" s="77">
        <f t="shared" si="4"/>
        <v>53.49</v>
      </c>
      <c r="K13" s="77">
        <f t="shared" si="5"/>
        <v>69.24000000000001</v>
      </c>
      <c r="L13" s="77">
        <f t="shared" si="14"/>
        <v>9.25</v>
      </c>
      <c r="M13" s="78">
        <f t="shared" si="15"/>
        <v>6.5</v>
      </c>
      <c r="N13" s="76">
        <f t="shared" si="6"/>
        <v>31.8</v>
      </c>
      <c r="O13" s="77">
        <f t="shared" si="7"/>
        <v>45.3</v>
      </c>
      <c r="P13" s="77">
        <f t="shared" si="8"/>
        <v>58.8</v>
      </c>
      <c r="Q13" s="77">
        <f t="shared" si="16"/>
        <v>8.5</v>
      </c>
      <c r="R13" s="78">
        <f t="shared" si="17"/>
        <v>5</v>
      </c>
      <c r="S13" s="76">
        <f t="shared" si="9"/>
        <v>29.1</v>
      </c>
      <c r="T13" s="77">
        <f t="shared" si="10"/>
        <v>41.85</v>
      </c>
      <c r="U13" s="77">
        <f t="shared" si="11"/>
        <v>54.6</v>
      </c>
      <c r="V13" s="79">
        <f t="shared" si="18"/>
        <v>9</v>
      </c>
      <c r="W13" s="80">
        <f t="shared" si="19"/>
        <v>3.75</v>
      </c>
    </row>
    <row r="14" spans="2:23" s="6" customFormat="1" ht="19.5" customHeight="1">
      <c r="B14" s="198">
        <v>0.6</v>
      </c>
      <c r="C14" s="203"/>
      <c r="D14" s="76">
        <f t="shared" si="0"/>
        <v>56.355</v>
      </c>
      <c r="E14" s="77">
        <f t="shared" si="1"/>
        <v>79.755</v>
      </c>
      <c r="F14" s="77">
        <f t="shared" si="2"/>
        <v>103.155</v>
      </c>
      <c r="G14" s="77">
        <f t="shared" si="12"/>
        <v>12.9</v>
      </c>
      <c r="H14" s="78">
        <f t="shared" si="13"/>
        <v>10.5</v>
      </c>
      <c r="I14" s="76">
        <f t="shared" si="3"/>
        <v>44.898</v>
      </c>
      <c r="J14" s="77">
        <f t="shared" si="4"/>
        <v>63.798</v>
      </c>
      <c r="K14" s="77">
        <f t="shared" si="5"/>
        <v>82.698</v>
      </c>
      <c r="L14" s="77">
        <f t="shared" si="14"/>
        <v>11.1</v>
      </c>
      <c r="M14" s="78">
        <f t="shared" si="15"/>
        <v>7.8</v>
      </c>
      <c r="N14" s="76">
        <f t="shared" si="6"/>
        <v>37.86</v>
      </c>
      <c r="O14" s="77">
        <f t="shared" si="7"/>
        <v>54.06</v>
      </c>
      <c r="P14" s="77">
        <f t="shared" si="8"/>
        <v>70.26</v>
      </c>
      <c r="Q14" s="77">
        <f t="shared" si="16"/>
        <v>10.2</v>
      </c>
      <c r="R14" s="78">
        <f t="shared" si="17"/>
        <v>6</v>
      </c>
      <c r="S14" s="76">
        <f t="shared" si="9"/>
        <v>34.69499999999999</v>
      </c>
      <c r="T14" s="77">
        <f t="shared" si="10"/>
        <v>49.99499999999999</v>
      </c>
      <c r="U14" s="77">
        <f t="shared" si="11"/>
        <v>65.29499999999999</v>
      </c>
      <c r="V14" s="79">
        <f t="shared" si="18"/>
        <v>10.799999999999999</v>
      </c>
      <c r="W14" s="80">
        <f t="shared" si="19"/>
        <v>4.5</v>
      </c>
    </row>
    <row r="15" spans="2:23" s="6" customFormat="1" ht="19.5" customHeight="1">
      <c r="B15" s="198">
        <v>0.7</v>
      </c>
      <c r="C15" s="203"/>
      <c r="D15" s="76">
        <f t="shared" si="0"/>
        <v>65.31</v>
      </c>
      <c r="E15" s="77">
        <f t="shared" si="1"/>
        <v>92.61</v>
      </c>
      <c r="F15" s="77">
        <f t="shared" si="2"/>
        <v>119.91</v>
      </c>
      <c r="G15" s="77">
        <f t="shared" si="12"/>
        <v>15.049999999999999</v>
      </c>
      <c r="H15" s="78">
        <f t="shared" si="13"/>
        <v>12.25</v>
      </c>
      <c r="I15" s="76">
        <f t="shared" si="3"/>
        <v>52.056000000000004</v>
      </c>
      <c r="J15" s="77">
        <f t="shared" si="4"/>
        <v>74.106</v>
      </c>
      <c r="K15" s="77">
        <f t="shared" si="5"/>
        <v>96.15599999999999</v>
      </c>
      <c r="L15" s="77">
        <f t="shared" si="14"/>
        <v>12.95</v>
      </c>
      <c r="M15" s="78">
        <f t="shared" si="15"/>
        <v>9.1</v>
      </c>
      <c r="N15" s="76">
        <f t="shared" si="6"/>
        <v>43.919999999999995</v>
      </c>
      <c r="O15" s="77">
        <f t="shared" si="7"/>
        <v>62.81999999999999</v>
      </c>
      <c r="P15" s="77">
        <f t="shared" si="8"/>
        <v>81.72</v>
      </c>
      <c r="Q15" s="77">
        <f t="shared" si="16"/>
        <v>11.899999999999999</v>
      </c>
      <c r="R15" s="78">
        <f t="shared" si="17"/>
        <v>7</v>
      </c>
      <c r="S15" s="76">
        <f t="shared" si="9"/>
        <v>40.290000000000006</v>
      </c>
      <c r="T15" s="77">
        <f t="shared" si="10"/>
        <v>58.14000000000001</v>
      </c>
      <c r="U15" s="77">
        <f t="shared" si="11"/>
        <v>75.99000000000001</v>
      </c>
      <c r="V15" s="79">
        <f t="shared" si="18"/>
        <v>12.6</v>
      </c>
      <c r="W15" s="80">
        <f t="shared" si="19"/>
        <v>5.25</v>
      </c>
    </row>
    <row r="16" spans="2:23" s="6" customFormat="1" ht="19.5" customHeight="1">
      <c r="B16" s="198">
        <v>0.8</v>
      </c>
      <c r="C16" s="203"/>
      <c r="D16" s="76">
        <f t="shared" si="0"/>
        <v>74.265</v>
      </c>
      <c r="E16" s="77">
        <f t="shared" si="1"/>
        <v>105.465</v>
      </c>
      <c r="F16" s="77">
        <f t="shared" si="2"/>
        <v>136.66500000000002</v>
      </c>
      <c r="G16" s="77">
        <f t="shared" si="12"/>
        <v>17.2</v>
      </c>
      <c r="H16" s="78">
        <f t="shared" si="13"/>
        <v>14</v>
      </c>
      <c r="I16" s="76">
        <f t="shared" si="3"/>
        <v>59.214000000000006</v>
      </c>
      <c r="J16" s="77">
        <f t="shared" si="4"/>
        <v>84.41400000000002</v>
      </c>
      <c r="K16" s="77">
        <f t="shared" si="5"/>
        <v>109.61400000000002</v>
      </c>
      <c r="L16" s="77">
        <f t="shared" si="14"/>
        <v>14.8</v>
      </c>
      <c r="M16" s="78">
        <f t="shared" si="15"/>
        <v>10.4</v>
      </c>
      <c r="N16" s="76">
        <f t="shared" si="6"/>
        <v>49.980000000000004</v>
      </c>
      <c r="O16" s="77">
        <f t="shared" si="7"/>
        <v>71.58000000000001</v>
      </c>
      <c r="P16" s="77">
        <f t="shared" si="8"/>
        <v>93.18</v>
      </c>
      <c r="Q16" s="77">
        <f t="shared" si="16"/>
        <v>13.600000000000001</v>
      </c>
      <c r="R16" s="78">
        <f t="shared" si="17"/>
        <v>8</v>
      </c>
      <c r="S16" s="76">
        <f t="shared" si="9"/>
        <v>45.885</v>
      </c>
      <c r="T16" s="77">
        <f t="shared" si="10"/>
        <v>66.285</v>
      </c>
      <c r="U16" s="77">
        <f t="shared" si="11"/>
        <v>86.685</v>
      </c>
      <c r="V16" s="79">
        <f t="shared" si="18"/>
        <v>14.4</v>
      </c>
      <c r="W16" s="80">
        <f t="shared" si="19"/>
        <v>6</v>
      </c>
    </row>
    <row r="17" spans="2:23" s="6" customFormat="1" ht="19.5" customHeight="1">
      <c r="B17" s="198">
        <v>0.9</v>
      </c>
      <c r="C17" s="203"/>
      <c r="D17" s="76">
        <f t="shared" si="0"/>
        <v>83.22</v>
      </c>
      <c r="E17" s="77">
        <f t="shared" si="1"/>
        <v>118.32</v>
      </c>
      <c r="F17" s="77">
        <f t="shared" si="2"/>
        <v>153.42</v>
      </c>
      <c r="G17" s="77">
        <f t="shared" si="12"/>
        <v>19.35</v>
      </c>
      <c r="H17" s="78">
        <f t="shared" si="13"/>
        <v>15.75</v>
      </c>
      <c r="I17" s="76">
        <f t="shared" si="3"/>
        <v>66.372</v>
      </c>
      <c r="J17" s="77">
        <f t="shared" si="4"/>
        <v>94.72200000000001</v>
      </c>
      <c r="K17" s="77">
        <f t="shared" si="5"/>
        <v>123.07200000000002</v>
      </c>
      <c r="L17" s="77">
        <f t="shared" si="14"/>
        <v>16.650000000000002</v>
      </c>
      <c r="M17" s="78">
        <f t="shared" si="15"/>
        <v>11.700000000000001</v>
      </c>
      <c r="N17" s="76">
        <f t="shared" si="6"/>
        <v>56.040000000000006</v>
      </c>
      <c r="O17" s="77">
        <f t="shared" si="7"/>
        <v>80.34</v>
      </c>
      <c r="P17" s="77">
        <f t="shared" si="8"/>
        <v>104.64</v>
      </c>
      <c r="Q17" s="77">
        <f t="shared" si="16"/>
        <v>15.3</v>
      </c>
      <c r="R17" s="78">
        <f t="shared" si="17"/>
        <v>9</v>
      </c>
      <c r="S17" s="76">
        <f t="shared" si="9"/>
        <v>51.48</v>
      </c>
      <c r="T17" s="77">
        <f t="shared" si="10"/>
        <v>74.42999999999999</v>
      </c>
      <c r="U17" s="77">
        <f t="shared" si="11"/>
        <v>97.38</v>
      </c>
      <c r="V17" s="79">
        <f t="shared" si="18"/>
        <v>16.2</v>
      </c>
      <c r="W17" s="80">
        <f t="shared" si="19"/>
        <v>6.75</v>
      </c>
    </row>
    <row r="18" spans="2:23" s="6" customFormat="1" ht="19.5" customHeight="1">
      <c r="B18" s="201">
        <v>1</v>
      </c>
      <c r="C18" s="205"/>
      <c r="D18" s="76">
        <f t="shared" si="0"/>
        <v>92.175</v>
      </c>
      <c r="E18" s="77">
        <f t="shared" si="1"/>
        <v>131.175</v>
      </c>
      <c r="F18" s="77">
        <f t="shared" si="2"/>
        <v>170.175</v>
      </c>
      <c r="G18" s="77">
        <f t="shared" si="12"/>
        <v>21.5</v>
      </c>
      <c r="H18" s="78">
        <f t="shared" si="13"/>
        <v>17.5</v>
      </c>
      <c r="I18" s="76">
        <f t="shared" si="3"/>
        <v>73.53</v>
      </c>
      <c r="J18" s="77">
        <f t="shared" si="4"/>
        <v>105.03</v>
      </c>
      <c r="K18" s="77">
        <f t="shared" si="5"/>
        <v>136.53</v>
      </c>
      <c r="L18" s="77">
        <f t="shared" si="14"/>
        <v>18.5</v>
      </c>
      <c r="M18" s="78">
        <f t="shared" si="15"/>
        <v>13</v>
      </c>
      <c r="N18" s="76">
        <f t="shared" si="6"/>
        <v>62.1</v>
      </c>
      <c r="O18" s="77">
        <f t="shared" si="7"/>
        <v>89.1</v>
      </c>
      <c r="P18" s="77">
        <f t="shared" si="8"/>
        <v>116.1</v>
      </c>
      <c r="Q18" s="77">
        <f t="shared" si="16"/>
        <v>17</v>
      </c>
      <c r="R18" s="78">
        <f t="shared" si="17"/>
        <v>10</v>
      </c>
      <c r="S18" s="76">
        <f t="shared" si="9"/>
        <v>57.075</v>
      </c>
      <c r="T18" s="77">
        <f t="shared" si="10"/>
        <v>82.575</v>
      </c>
      <c r="U18" s="77">
        <f t="shared" si="11"/>
        <v>108.075</v>
      </c>
      <c r="V18" s="79">
        <f t="shared" si="18"/>
        <v>18</v>
      </c>
      <c r="W18" s="80">
        <f t="shared" si="19"/>
        <v>7.5</v>
      </c>
    </row>
    <row r="19" spans="2:23" s="6" customFormat="1" ht="19.5" customHeight="1">
      <c r="B19" s="198">
        <v>1.1</v>
      </c>
      <c r="C19" s="203"/>
      <c r="D19" s="76">
        <f t="shared" si="0"/>
        <v>101.13000000000001</v>
      </c>
      <c r="E19" s="77">
        <f t="shared" si="1"/>
        <v>144.03000000000003</v>
      </c>
      <c r="F19" s="77">
        <f t="shared" si="2"/>
        <v>186.93000000000004</v>
      </c>
      <c r="G19" s="77">
        <f t="shared" si="12"/>
        <v>23.650000000000002</v>
      </c>
      <c r="H19" s="78">
        <f t="shared" si="13"/>
        <v>19.25</v>
      </c>
      <c r="I19" s="76">
        <f t="shared" si="3"/>
        <v>80.688</v>
      </c>
      <c r="J19" s="77">
        <f t="shared" si="4"/>
        <v>115.33800000000001</v>
      </c>
      <c r="K19" s="77">
        <f t="shared" si="5"/>
        <v>149.98800000000003</v>
      </c>
      <c r="L19" s="77">
        <f t="shared" si="14"/>
        <v>20.35</v>
      </c>
      <c r="M19" s="78">
        <f t="shared" si="15"/>
        <v>14.3</v>
      </c>
      <c r="N19" s="76">
        <f t="shared" si="6"/>
        <v>68.16</v>
      </c>
      <c r="O19" s="77">
        <f t="shared" si="7"/>
        <v>97.86</v>
      </c>
      <c r="P19" s="77">
        <f t="shared" si="8"/>
        <v>127.56</v>
      </c>
      <c r="Q19" s="77">
        <f t="shared" si="16"/>
        <v>18.700000000000003</v>
      </c>
      <c r="R19" s="78">
        <f t="shared" si="17"/>
        <v>11</v>
      </c>
      <c r="S19" s="76">
        <f t="shared" si="9"/>
        <v>62.67</v>
      </c>
      <c r="T19" s="77">
        <f t="shared" si="10"/>
        <v>90.72</v>
      </c>
      <c r="U19" s="77">
        <f t="shared" si="11"/>
        <v>118.77</v>
      </c>
      <c r="V19" s="79">
        <f t="shared" si="18"/>
        <v>19.8</v>
      </c>
      <c r="W19" s="80">
        <f t="shared" si="19"/>
        <v>8.25</v>
      </c>
    </row>
    <row r="20" spans="2:23" s="6" customFormat="1" ht="19.5" customHeight="1" thickBot="1">
      <c r="B20" s="199">
        <v>1.2</v>
      </c>
      <c r="C20" s="204"/>
      <c r="D20" s="81">
        <f t="shared" si="0"/>
        <v>110.085</v>
      </c>
      <c r="E20" s="82">
        <f t="shared" si="1"/>
        <v>156.885</v>
      </c>
      <c r="F20" s="82">
        <f t="shared" si="2"/>
        <v>203.685</v>
      </c>
      <c r="G20" s="82">
        <f t="shared" si="12"/>
        <v>25.8</v>
      </c>
      <c r="H20" s="83">
        <f t="shared" si="13"/>
        <v>21</v>
      </c>
      <c r="I20" s="81">
        <f t="shared" si="3"/>
        <v>87.846</v>
      </c>
      <c r="J20" s="82">
        <f t="shared" si="4"/>
        <v>125.646</v>
      </c>
      <c r="K20" s="82">
        <f t="shared" si="5"/>
        <v>163.446</v>
      </c>
      <c r="L20" s="82">
        <f t="shared" si="14"/>
        <v>22.2</v>
      </c>
      <c r="M20" s="83">
        <f t="shared" si="15"/>
        <v>15.6</v>
      </c>
      <c r="N20" s="81">
        <f t="shared" si="6"/>
        <v>74.22</v>
      </c>
      <c r="O20" s="82">
        <f t="shared" si="7"/>
        <v>106.62</v>
      </c>
      <c r="P20" s="82">
        <f t="shared" si="8"/>
        <v>139.02</v>
      </c>
      <c r="Q20" s="82">
        <f t="shared" si="16"/>
        <v>20.4</v>
      </c>
      <c r="R20" s="83">
        <f t="shared" si="17"/>
        <v>12</v>
      </c>
      <c r="S20" s="81">
        <f t="shared" si="9"/>
        <v>68.26499999999999</v>
      </c>
      <c r="T20" s="84">
        <f t="shared" si="10"/>
        <v>98.86499999999998</v>
      </c>
      <c r="U20" s="82">
        <f t="shared" si="11"/>
        <v>129.46499999999997</v>
      </c>
      <c r="V20" s="85">
        <f t="shared" si="18"/>
        <v>21.599999999999998</v>
      </c>
      <c r="W20" s="86">
        <f t="shared" si="19"/>
        <v>9</v>
      </c>
    </row>
    <row r="21" spans="2:14" ht="19.5" customHeight="1">
      <c r="B21" s="1"/>
      <c r="D21" s="3"/>
      <c r="E21" s="3"/>
      <c r="F21" s="3"/>
      <c r="G21" s="3"/>
      <c r="H21" s="3"/>
      <c r="I21" s="3"/>
      <c r="J21" s="3"/>
      <c r="K21" s="3"/>
      <c r="L21" s="3"/>
      <c r="M21" s="3"/>
      <c r="N21" s="3"/>
    </row>
    <row r="24" ht="13.5" customHeight="1" thickBot="1"/>
    <row r="25" spans="2:15" s="6" customFormat="1" ht="18" customHeight="1">
      <c r="B25" s="217" t="s">
        <v>36</v>
      </c>
      <c r="C25" s="218"/>
      <c r="D25" s="215" t="s">
        <v>16</v>
      </c>
      <c r="E25" s="215"/>
      <c r="F25" s="215"/>
      <c r="G25" s="215" t="s">
        <v>17</v>
      </c>
      <c r="H25" s="215"/>
      <c r="I25" s="215"/>
      <c r="J25" s="215" t="s">
        <v>18</v>
      </c>
      <c r="K25" s="215"/>
      <c r="L25" s="215"/>
      <c r="M25" s="215" t="s">
        <v>19</v>
      </c>
      <c r="N25" s="215"/>
      <c r="O25" s="216"/>
    </row>
    <row r="26" spans="2:15" s="6" customFormat="1" ht="56.25" customHeight="1"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row>
    <row r="27" spans="2:15" s="6" customFormat="1" ht="15" customHeight="1">
      <c r="B27" s="87">
        <v>0.3</v>
      </c>
      <c r="C27" s="130">
        <f>0.66*B27</f>
        <v>0.198</v>
      </c>
      <c r="D27" s="88">
        <f aca="true" t="shared" si="20" ref="D27:D36">E27*($D$8)</f>
        <v>3.4650000000000003</v>
      </c>
      <c r="E27" s="88">
        <f aca="true" t="shared" si="21" ref="E27:E36">0.66*B27</f>
        <v>0.198</v>
      </c>
      <c r="F27" s="88">
        <f>0.15*$D$8</f>
        <v>2.625</v>
      </c>
      <c r="G27" s="88">
        <f aca="true" t="shared" si="22" ref="G27:G36">H27*($I$8)</f>
        <v>2.5740000000000003</v>
      </c>
      <c r="H27" s="88">
        <f aca="true" t="shared" si="23" ref="H27:H36">0.66*B27</f>
        <v>0.198</v>
      </c>
      <c r="I27" s="88">
        <f>0.15*$I$8</f>
        <v>1.95</v>
      </c>
      <c r="J27" s="88">
        <f aca="true" t="shared" si="24" ref="J27:J36">K27*($N$8)</f>
        <v>1.98</v>
      </c>
      <c r="K27" s="88">
        <f aca="true" t="shared" si="25" ref="K27:K36">0.66*B27</f>
        <v>0.198</v>
      </c>
      <c r="L27" s="88">
        <f>0.15*$N$8</f>
        <v>1.5</v>
      </c>
      <c r="M27" s="88">
        <f aca="true" t="shared" si="26" ref="M27:M36">N27*($S$8)</f>
        <v>1.485</v>
      </c>
      <c r="N27" s="88">
        <f aca="true" t="shared" si="27" ref="N27:N36">0.66*B27</f>
        <v>0.198</v>
      </c>
      <c r="O27" s="89">
        <f>0.15*$S$8</f>
        <v>1.125</v>
      </c>
    </row>
    <row r="28" spans="2:15" s="6" customFormat="1" ht="15" customHeight="1">
      <c r="B28" s="90">
        <v>0.4</v>
      </c>
      <c r="C28" s="136">
        <f>0.66*B28</f>
        <v>0.264</v>
      </c>
      <c r="D28" s="79">
        <f t="shared" si="20"/>
        <v>4.62</v>
      </c>
      <c r="E28" s="79">
        <f t="shared" si="21"/>
        <v>0.264</v>
      </c>
      <c r="F28" s="88">
        <f aca="true" t="shared" si="28" ref="F28:F36">0.15*$D$8</f>
        <v>2.625</v>
      </c>
      <c r="G28" s="79">
        <f t="shared" si="22"/>
        <v>3.4320000000000004</v>
      </c>
      <c r="H28" s="79">
        <f t="shared" si="23"/>
        <v>0.264</v>
      </c>
      <c r="I28" s="88">
        <f aca="true" t="shared" si="29" ref="I28:I36">0.15*$I$8</f>
        <v>1.95</v>
      </c>
      <c r="J28" s="79">
        <f t="shared" si="24"/>
        <v>2.64</v>
      </c>
      <c r="K28" s="79">
        <f t="shared" si="25"/>
        <v>0.264</v>
      </c>
      <c r="L28" s="88">
        <f aca="true" t="shared" si="30" ref="L28:L36">0.15*$N$8</f>
        <v>1.5</v>
      </c>
      <c r="M28" s="79">
        <f t="shared" si="26"/>
        <v>1.98</v>
      </c>
      <c r="N28" s="79">
        <f t="shared" si="27"/>
        <v>0.264</v>
      </c>
      <c r="O28" s="89">
        <f aca="true" t="shared" si="31" ref="O28:O36">0.15*$S$8</f>
        <v>1.125</v>
      </c>
    </row>
    <row r="29" spans="2:15" s="6" customFormat="1" ht="15" customHeight="1">
      <c r="B29" s="91">
        <v>0.5</v>
      </c>
      <c r="C29" s="136">
        <f>0.66*B29</f>
        <v>0.33</v>
      </c>
      <c r="D29" s="79">
        <f t="shared" si="20"/>
        <v>5.775</v>
      </c>
      <c r="E29" s="79">
        <f t="shared" si="21"/>
        <v>0.33</v>
      </c>
      <c r="F29" s="88">
        <f t="shared" si="28"/>
        <v>2.625</v>
      </c>
      <c r="G29" s="79">
        <f t="shared" si="22"/>
        <v>4.29</v>
      </c>
      <c r="H29" s="79">
        <f t="shared" si="23"/>
        <v>0.33</v>
      </c>
      <c r="I29" s="88">
        <f t="shared" si="29"/>
        <v>1.95</v>
      </c>
      <c r="J29" s="79">
        <f t="shared" si="24"/>
        <v>3.3000000000000003</v>
      </c>
      <c r="K29" s="79">
        <f t="shared" si="25"/>
        <v>0.33</v>
      </c>
      <c r="L29" s="88">
        <f t="shared" si="30"/>
        <v>1.5</v>
      </c>
      <c r="M29" s="79">
        <f t="shared" si="26"/>
        <v>2.475</v>
      </c>
      <c r="N29" s="79">
        <f t="shared" si="27"/>
        <v>0.33</v>
      </c>
      <c r="O29" s="89">
        <f t="shared" si="31"/>
        <v>1.125</v>
      </c>
    </row>
    <row r="30" spans="2:15" s="6" customFormat="1" ht="15" customHeight="1">
      <c r="B30" s="91">
        <v>0.6</v>
      </c>
      <c r="C30" s="136">
        <f>0.67*B30</f>
        <v>0.402</v>
      </c>
      <c r="D30" s="79">
        <f t="shared" si="20"/>
        <v>6.930000000000001</v>
      </c>
      <c r="E30" s="79">
        <f t="shared" si="21"/>
        <v>0.396</v>
      </c>
      <c r="F30" s="88">
        <f t="shared" si="28"/>
        <v>2.625</v>
      </c>
      <c r="G30" s="79">
        <f t="shared" si="22"/>
        <v>5.148000000000001</v>
      </c>
      <c r="H30" s="79">
        <f t="shared" si="23"/>
        <v>0.396</v>
      </c>
      <c r="I30" s="88">
        <f t="shared" si="29"/>
        <v>1.95</v>
      </c>
      <c r="J30" s="79">
        <f t="shared" si="24"/>
        <v>3.96</v>
      </c>
      <c r="K30" s="79">
        <f t="shared" si="25"/>
        <v>0.396</v>
      </c>
      <c r="L30" s="88">
        <f t="shared" si="30"/>
        <v>1.5</v>
      </c>
      <c r="M30" s="79">
        <f t="shared" si="26"/>
        <v>2.97</v>
      </c>
      <c r="N30" s="79">
        <f t="shared" si="27"/>
        <v>0.396</v>
      </c>
      <c r="O30" s="89">
        <f t="shared" si="31"/>
        <v>1.125</v>
      </c>
    </row>
    <row r="31" spans="2:15" s="6" customFormat="1" ht="15" customHeight="1">
      <c r="B31" s="91">
        <v>0.7</v>
      </c>
      <c r="C31" s="136">
        <f aca="true" t="shared" si="32" ref="C31:C36">0.67*B31</f>
        <v>0.469</v>
      </c>
      <c r="D31" s="79">
        <f t="shared" si="20"/>
        <v>8.084999999999999</v>
      </c>
      <c r="E31" s="79">
        <f t="shared" si="21"/>
        <v>0.46199999999999997</v>
      </c>
      <c r="F31" s="88">
        <f t="shared" si="28"/>
        <v>2.625</v>
      </c>
      <c r="G31" s="79">
        <f t="shared" si="22"/>
        <v>6.005999999999999</v>
      </c>
      <c r="H31" s="79">
        <f t="shared" si="23"/>
        <v>0.46199999999999997</v>
      </c>
      <c r="I31" s="88">
        <f t="shared" si="29"/>
        <v>1.95</v>
      </c>
      <c r="J31" s="79">
        <f t="shared" si="24"/>
        <v>4.619999999999999</v>
      </c>
      <c r="K31" s="79">
        <f t="shared" si="25"/>
        <v>0.46199999999999997</v>
      </c>
      <c r="L31" s="88">
        <f t="shared" si="30"/>
        <v>1.5</v>
      </c>
      <c r="M31" s="79">
        <f t="shared" si="26"/>
        <v>3.465</v>
      </c>
      <c r="N31" s="79">
        <f t="shared" si="27"/>
        <v>0.46199999999999997</v>
      </c>
      <c r="O31" s="89">
        <f t="shared" si="31"/>
        <v>1.125</v>
      </c>
    </row>
    <row r="32" spans="2:15" s="6" customFormat="1" ht="15" customHeight="1">
      <c r="B32" s="91">
        <v>0.8</v>
      </c>
      <c r="C32" s="136">
        <f t="shared" si="32"/>
        <v>0.536</v>
      </c>
      <c r="D32" s="79">
        <f t="shared" si="20"/>
        <v>9.24</v>
      </c>
      <c r="E32" s="79">
        <f t="shared" si="21"/>
        <v>0.528</v>
      </c>
      <c r="F32" s="88">
        <f t="shared" si="28"/>
        <v>2.625</v>
      </c>
      <c r="G32" s="79">
        <f t="shared" si="22"/>
        <v>6.864000000000001</v>
      </c>
      <c r="H32" s="79">
        <f t="shared" si="23"/>
        <v>0.528</v>
      </c>
      <c r="I32" s="88">
        <f t="shared" si="29"/>
        <v>1.95</v>
      </c>
      <c r="J32" s="79">
        <f t="shared" si="24"/>
        <v>5.28</v>
      </c>
      <c r="K32" s="79">
        <f t="shared" si="25"/>
        <v>0.528</v>
      </c>
      <c r="L32" s="88">
        <f t="shared" si="30"/>
        <v>1.5</v>
      </c>
      <c r="M32" s="79">
        <f t="shared" si="26"/>
        <v>3.96</v>
      </c>
      <c r="N32" s="79">
        <f t="shared" si="27"/>
        <v>0.528</v>
      </c>
      <c r="O32" s="89">
        <f t="shared" si="31"/>
        <v>1.125</v>
      </c>
    </row>
    <row r="33" spans="2:15" s="6" customFormat="1" ht="15" customHeight="1">
      <c r="B33" s="91">
        <v>0.9</v>
      </c>
      <c r="C33" s="136">
        <f t="shared" si="32"/>
        <v>0.6030000000000001</v>
      </c>
      <c r="D33" s="79">
        <f t="shared" si="20"/>
        <v>10.395000000000001</v>
      </c>
      <c r="E33" s="79">
        <f t="shared" si="21"/>
        <v>0.5940000000000001</v>
      </c>
      <c r="F33" s="88">
        <f t="shared" si="28"/>
        <v>2.625</v>
      </c>
      <c r="G33" s="79">
        <f t="shared" si="22"/>
        <v>7.722000000000001</v>
      </c>
      <c r="H33" s="79">
        <f t="shared" si="23"/>
        <v>0.5940000000000001</v>
      </c>
      <c r="I33" s="88">
        <f t="shared" si="29"/>
        <v>1.95</v>
      </c>
      <c r="J33" s="79">
        <f t="shared" si="24"/>
        <v>5.940000000000001</v>
      </c>
      <c r="K33" s="79">
        <f t="shared" si="25"/>
        <v>0.5940000000000001</v>
      </c>
      <c r="L33" s="88">
        <f t="shared" si="30"/>
        <v>1.5</v>
      </c>
      <c r="M33" s="79">
        <f t="shared" si="26"/>
        <v>4.455000000000001</v>
      </c>
      <c r="N33" s="79">
        <f t="shared" si="27"/>
        <v>0.5940000000000001</v>
      </c>
      <c r="O33" s="89">
        <f t="shared" si="31"/>
        <v>1.125</v>
      </c>
    </row>
    <row r="34" spans="2:15" s="6" customFormat="1" ht="15" customHeight="1">
      <c r="B34" s="91">
        <v>1</v>
      </c>
      <c r="C34" s="136">
        <f t="shared" si="32"/>
        <v>0.67</v>
      </c>
      <c r="D34" s="79">
        <f t="shared" si="20"/>
        <v>11.55</v>
      </c>
      <c r="E34" s="79">
        <f t="shared" si="21"/>
        <v>0.66</v>
      </c>
      <c r="F34" s="88">
        <f t="shared" si="28"/>
        <v>2.625</v>
      </c>
      <c r="G34" s="79">
        <f t="shared" si="22"/>
        <v>8.58</v>
      </c>
      <c r="H34" s="79">
        <f t="shared" si="23"/>
        <v>0.66</v>
      </c>
      <c r="I34" s="88">
        <f t="shared" si="29"/>
        <v>1.95</v>
      </c>
      <c r="J34" s="79">
        <f t="shared" si="24"/>
        <v>6.6000000000000005</v>
      </c>
      <c r="K34" s="79">
        <f t="shared" si="25"/>
        <v>0.66</v>
      </c>
      <c r="L34" s="88">
        <f t="shared" si="30"/>
        <v>1.5</v>
      </c>
      <c r="M34" s="79">
        <f t="shared" si="26"/>
        <v>4.95</v>
      </c>
      <c r="N34" s="79">
        <f t="shared" si="27"/>
        <v>0.66</v>
      </c>
      <c r="O34" s="89">
        <f t="shared" si="31"/>
        <v>1.125</v>
      </c>
    </row>
    <row r="35" spans="2:24" s="6" customFormat="1" ht="15" customHeight="1">
      <c r="B35" s="91">
        <v>1.1</v>
      </c>
      <c r="C35" s="136">
        <f t="shared" si="32"/>
        <v>0.7370000000000001</v>
      </c>
      <c r="D35" s="79">
        <f t="shared" si="20"/>
        <v>12.705000000000002</v>
      </c>
      <c r="E35" s="79">
        <f t="shared" si="21"/>
        <v>0.7260000000000001</v>
      </c>
      <c r="F35" s="88">
        <f t="shared" si="28"/>
        <v>2.625</v>
      </c>
      <c r="G35" s="79">
        <f t="shared" si="22"/>
        <v>9.438</v>
      </c>
      <c r="H35" s="79">
        <f t="shared" si="23"/>
        <v>0.7260000000000001</v>
      </c>
      <c r="I35" s="88">
        <f t="shared" si="29"/>
        <v>1.95</v>
      </c>
      <c r="J35" s="79">
        <f t="shared" si="24"/>
        <v>7.260000000000001</v>
      </c>
      <c r="K35" s="79">
        <f t="shared" si="25"/>
        <v>0.7260000000000001</v>
      </c>
      <c r="L35" s="88">
        <f t="shared" si="30"/>
        <v>1.5</v>
      </c>
      <c r="M35" s="79">
        <f t="shared" si="26"/>
        <v>5.445</v>
      </c>
      <c r="N35" s="79">
        <f t="shared" si="27"/>
        <v>0.7260000000000001</v>
      </c>
      <c r="O35" s="89">
        <f t="shared" si="31"/>
        <v>1.125</v>
      </c>
      <c r="X35" s="92"/>
    </row>
    <row r="36" spans="2:15" s="6" customFormat="1" ht="15" customHeight="1" thickBot="1">
      <c r="B36" s="93">
        <v>1.2</v>
      </c>
      <c r="C36" s="137">
        <f t="shared" si="32"/>
        <v>0.804</v>
      </c>
      <c r="D36" s="85">
        <f t="shared" si="20"/>
        <v>13.860000000000001</v>
      </c>
      <c r="E36" s="85">
        <f t="shared" si="21"/>
        <v>0.792</v>
      </c>
      <c r="F36" s="85">
        <f t="shared" si="28"/>
        <v>2.625</v>
      </c>
      <c r="G36" s="85">
        <f t="shared" si="22"/>
        <v>10.296000000000001</v>
      </c>
      <c r="H36" s="85">
        <f t="shared" si="23"/>
        <v>0.792</v>
      </c>
      <c r="I36" s="85">
        <f t="shared" si="29"/>
        <v>1.95</v>
      </c>
      <c r="J36" s="85">
        <f t="shared" si="24"/>
        <v>7.92</v>
      </c>
      <c r="K36" s="85">
        <f t="shared" si="25"/>
        <v>0.792</v>
      </c>
      <c r="L36" s="85">
        <f t="shared" si="30"/>
        <v>1.5</v>
      </c>
      <c r="M36" s="85">
        <f t="shared" si="26"/>
        <v>5.94</v>
      </c>
      <c r="N36" s="85">
        <f t="shared" si="27"/>
        <v>0.792</v>
      </c>
      <c r="O36" s="86">
        <f t="shared" si="31"/>
        <v>1.125</v>
      </c>
    </row>
    <row r="40" spans="2:5" ht="12.75">
      <c r="B40" s="14" t="s">
        <v>75</v>
      </c>
      <c r="C40" s="2">
        <v>35</v>
      </c>
      <c r="D40" s="2">
        <v>75</v>
      </c>
      <c r="E40" s="14" t="s">
        <v>74</v>
      </c>
    </row>
  </sheetData>
  <sheetProtection/>
  <mergeCells count="44">
    <mergeCell ref="B20:C20"/>
    <mergeCell ref="B15:C15"/>
    <mergeCell ref="B16:C16"/>
    <mergeCell ref="B17:C17"/>
    <mergeCell ref="B18:C18"/>
    <mergeCell ref="M25:O25"/>
    <mergeCell ref="B25:C25"/>
    <mergeCell ref="D25:F25"/>
    <mergeCell ref="G25:I25"/>
    <mergeCell ref="J25:L25"/>
    <mergeCell ref="B11:C11"/>
    <mergeCell ref="B12:C12"/>
    <mergeCell ref="B13:C13"/>
    <mergeCell ref="B14:C14"/>
    <mergeCell ref="B19:C19"/>
    <mergeCell ref="B10:C10"/>
    <mergeCell ref="B9:C9"/>
    <mergeCell ref="E9:F9"/>
    <mergeCell ref="J9:K9"/>
    <mergeCell ref="B8:C8"/>
    <mergeCell ref="E8:F8"/>
    <mergeCell ref="J8:K8"/>
    <mergeCell ref="W7:W10"/>
    <mergeCell ref="T8:U8"/>
    <mergeCell ref="T9:U9"/>
    <mergeCell ref="R7:R10"/>
    <mergeCell ref="T7:U7"/>
    <mergeCell ref="O9:P9"/>
    <mergeCell ref="L7:L10"/>
    <mergeCell ref="M7:M10"/>
    <mergeCell ref="O7:P7"/>
    <mergeCell ref="Q7:Q10"/>
    <mergeCell ref="O8:P8"/>
    <mergeCell ref="V7:V10"/>
    <mergeCell ref="B6:C6"/>
    <mergeCell ref="D6:H6"/>
    <mergeCell ref="I6:M6"/>
    <mergeCell ref="N6:R6"/>
    <mergeCell ref="S6:W6"/>
    <mergeCell ref="B7:C7"/>
    <mergeCell ref="E7:F7"/>
    <mergeCell ref="G7:G10"/>
    <mergeCell ref="H7:H10"/>
    <mergeCell ref="J7:K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I9" sqref="I9"/>
    </sheetView>
  </sheetViews>
  <sheetFormatPr defaultColWidth="9.140625" defaultRowHeight="12.75"/>
  <cols>
    <col min="1" max="1" width="2.7109375" style="2" customWidth="1"/>
    <col min="2" max="2" width="11.00390625" style="2" customWidth="1"/>
    <col min="3" max="23" width="6.57421875" style="2" customWidth="1"/>
    <col min="24" max="16384" width="9.140625" style="2" customWidth="1"/>
  </cols>
  <sheetData>
    <row r="1" ht="19.5" customHeight="1">
      <c r="B1" s="1" t="s">
        <v>0</v>
      </c>
    </row>
    <row r="2" spans="2:16" ht="19.5" customHeight="1">
      <c r="B2" s="1" t="s">
        <v>10</v>
      </c>
      <c r="F2" s="3" t="s">
        <v>47</v>
      </c>
      <c r="G2" s="3"/>
      <c r="H2" s="3"/>
      <c r="I2" s="3"/>
      <c r="J2" s="3"/>
      <c r="K2" s="3"/>
      <c r="L2" s="3"/>
      <c r="M2" s="3"/>
      <c r="N2" s="3"/>
      <c r="O2" s="3"/>
      <c r="P2" s="3"/>
    </row>
    <row r="3" spans="2:14" ht="19.5" customHeight="1">
      <c r="B3" s="14"/>
      <c r="D3" s="3"/>
      <c r="E3" s="3"/>
      <c r="F3" s="3"/>
      <c r="G3" s="3"/>
      <c r="H3" s="3"/>
      <c r="I3" s="3"/>
      <c r="J3" s="3"/>
      <c r="K3" s="3"/>
      <c r="L3" s="3"/>
      <c r="M3" s="3"/>
      <c r="N3" s="3"/>
    </row>
    <row r="4" spans="2:23" ht="19.5" customHeight="1">
      <c r="B4" s="1"/>
      <c r="C4" s="48"/>
      <c r="D4" s="5"/>
      <c r="E4" s="49"/>
      <c r="F4" s="49" t="s">
        <v>55</v>
      </c>
      <c r="H4" s="3">
        <v>60</v>
      </c>
      <c r="I4" s="3" t="s">
        <v>74</v>
      </c>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6" customFormat="1" ht="19.5" customHeight="1">
      <c r="B6" s="231" t="s">
        <v>2</v>
      </c>
      <c r="C6" s="232"/>
      <c r="D6" s="233" t="s">
        <v>29</v>
      </c>
      <c r="E6" s="234"/>
      <c r="F6" s="234"/>
      <c r="G6" s="234"/>
      <c r="H6" s="235"/>
      <c r="I6" s="236" t="s">
        <v>28</v>
      </c>
      <c r="J6" s="237"/>
      <c r="K6" s="237"/>
      <c r="L6" s="237"/>
      <c r="M6" s="238"/>
      <c r="N6" s="239" t="s">
        <v>30</v>
      </c>
      <c r="O6" s="229"/>
      <c r="P6" s="229"/>
      <c r="Q6" s="229"/>
      <c r="R6" s="230"/>
      <c r="S6" s="228" t="s">
        <v>31</v>
      </c>
      <c r="T6" s="229"/>
      <c r="U6" s="229"/>
      <c r="V6" s="229"/>
      <c r="W6" s="230"/>
    </row>
    <row r="7" spans="2:23" s="6" customFormat="1" ht="19.5" customHeight="1">
      <c r="B7" s="225" t="s">
        <v>3</v>
      </c>
      <c r="C7" s="226"/>
      <c r="D7" s="66">
        <f>Speeds!E16</f>
        <v>20</v>
      </c>
      <c r="E7" s="157" t="s">
        <v>33</v>
      </c>
      <c r="F7" s="220"/>
      <c r="G7" s="169" t="s">
        <v>34</v>
      </c>
      <c r="H7" s="154" t="s">
        <v>35</v>
      </c>
      <c r="I7" s="44">
        <f>Speeds!E19</f>
        <v>18.5</v>
      </c>
      <c r="J7" s="157" t="s">
        <v>33</v>
      </c>
      <c r="K7" s="220"/>
      <c r="L7" s="169" t="s">
        <v>34</v>
      </c>
      <c r="M7" s="154" t="s">
        <v>35</v>
      </c>
      <c r="N7" s="15">
        <f>Speeds!E22</f>
        <v>15.5</v>
      </c>
      <c r="O7" s="157" t="s">
        <v>33</v>
      </c>
      <c r="P7" s="220"/>
      <c r="Q7" s="169" t="s">
        <v>34</v>
      </c>
      <c r="R7" s="154" t="s">
        <v>35</v>
      </c>
      <c r="S7" s="15">
        <f>Speeds!E25</f>
        <v>14.5</v>
      </c>
      <c r="T7" s="157" t="s">
        <v>33</v>
      </c>
      <c r="U7" s="220"/>
      <c r="V7" s="169" t="s">
        <v>34</v>
      </c>
      <c r="W7" s="154" t="s">
        <v>35</v>
      </c>
    </row>
    <row r="8" spans="2:23" s="6" customFormat="1" ht="19.5" customHeight="1">
      <c r="B8" s="225" t="s">
        <v>4</v>
      </c>
      <c r="C8" s="226"/>
      <c r="D8" s="47">
        <f>Speeds!E17</f>
        <v>17</v>
      </c>
      <c r="E8" s="165" t="s">
        <v>33</v>
      </c>
      <c r="F8" s="173"/>
      <c r="G8" s="214"/>
      <c r="H8" s="219"/>
      <c r="I8" s="44">
        <f>Speeds!E20</f>
        <v>12</v>
      </c>
      <c r="J8" s="227" t="s">
        <v>33</v>
      </c>
      <c r="K8" s="167"/>
      <c r="L8" s="214"/>
      <c r="M8" s="219"/>
      <c r="N8" s="15">
        <f>Speeds!E23</f>
        <v>9.5</v>
      </c>
      <c r="O8" s="227" t="s">
        <v>33</v>
      </c>
      <c r="P8" s="167"/>
      <c r="Q8" s="214"/>
      <c r="R8" s="219"/>
      <c r="S8" s="15">
        <f>Speeds!E26</f>
        <v>8.5</v>
      </c>
      <c r="T8" s="227" t="s">
        <v>33</v>
      </c>
      <c r="U8" s="167"/>
      <c r="V8" s="214"/>
      <c r="W8" s="219"/>
    </row>
    <row r="9" spans="2:23" s="6" customFormat="1" ht="19.5" customHeight="1">
      <c r="B9" s="225" t="s">
        <v>5</v>
      </c>
      <c r="C9" s="226"/>
      <c r="D9" s="47">
        <f>Speeds!E18</f>
        <v>12</v>
      </c>
      <c r="E9" s="165" t="s">
        <v>33</v>
      </c>
      <c r="F9" s="173"/>
      <c r="G9" s="214"/>
      <c r="H9" s="219"/>
      <c r="I9" s="44">
        <f>Speeds!E21</f>
        <v>9</v>
      </c>
      <c r="J9" s="157" t="s">
        <v>33</v>
      </c>
      <c r="K9" s="220"/>
      <c r="L9" s="214"/>
      <c r="M9" s="219"/>
      <c r="N9" s="15">
        <f>Speeds!E24</f>
        <v>6.5</v>
      </c>
      <c r="O9" s="157" t="s">
        <v>33</v>
      </c>
      <c r="P9" s="220"/>
      <c r="Q9" s="214"/>
      <c r="R9" s="219"/>
      <c r="S9" s="44">
        <f>Speeds!E27</f>
        <v>6</v>
      </c>
      <c r="T9" s="157" t="s">
        <v>33</v>
      </c>
      <c r="U9" s="220"/>
      <c r="V9" s="214"/>
      <c r="W9" s="219"/>
    </row>
    <row r="10" spans="2:23" s="6" customFormat="1" ht="30" customHeight="1" thickBot="1">
      <c r="B10" s="171" t="s">
        <v>32</v>
      </c>
      <c r="C10" s="172"/>
      <c r="D10" s="133" t="s">
        <v>51</v>
      </c>
      <c r="E10" s="134" t="s">
        <v>52</v>
      </c>
      <c r="F10" s="134" t="s">
        <v>53</v>
      </c>
      <c r="G10" s="214"/>
      <c r="H10" s="219"/>
      <c r="I10" s="133" t="s">
        <v>51</v>
      </c>
      <c r="J10" s="134" t="s">
        <v>52</v>
      </c>
      <c r="K10" s="134" t="s">
        <v>53</v>
      </c>
      <c r="L10" s="214"/>
      <c r="M10" s="219"/>
      <c r="N10" s="133" t="s">
        <v>51</v>
      </c>
      <c r="O10" s="134" t="s">
        <v>52</v>
      </c>
      <c r="P10" s="134" t="s">
        <v>53</v>
      </c>
      <c r="Q10" s="214"/>
      <c r="R10" s="219"/>
      <c r="S10" s="133" t="s">
        <v>51</v>
      </c>
      <c r="T10" s="134" t="s">
        <v>52</v>
      </c>
      <c r="U10" s="134" t="s">
        <v>53</v>
      </c>
      <c r="V10" s="214"/>
      <c r="W10" s="219"/>
    </row>
    <row r="11" spans="2:23" s="6" customFormat="1" ht="19.5" customHeight="1">
      <c r="B11" s="194">
        <v>0.3</v>
      </c>
      <c r="C11" s="206"/>
      <c r="D11" s="71">
        <f aca="true" t="shared" si="0" ref="D11:D20">G11+H11+G11+D27+H11+F27</f>
        <v>26.376</v>
      </c>
      <c r="E11" s="72">
        <f aca="true" t="shared" si="1" ref="E11:E20">D11+G11+H11</f>
        <v>37.476000000000006</v>
      </c>
      <c r="F11" s="72">
        <f aca="true" t="shared" si="2" ref="F11:F20">E11+G11+H11</f>
        <v>48.57600000000001</v>
      </c>
      <c r="G11" s="72">
        <f aca="true" t="shared" si="3" ref="G11:G20">B11*$D$7</f>
        <v>6</v>
      </c>
      <c r="H11" s="73">
        <f aca="true" t="shared" si="4" ref="H11:H20">B11*$D$8</f>
        <v>5.1</v>
      </c>
      <c r="I11" s="71">
        <f aca="true" t="shared" si="5" ref="I11:I20">L11+M11+L11+G27+M11+I27</f>
        <v>21.432000000000002</v>
      </c>
      <c r="J11" s="72">
        <f aca="true" t="shared" si="6" ref="J11:J20">I11+L11+M11</f>
        <v>30.582</v>
      </c>
      <c r="K11" s="72">
        <f aca="true" t="shared" si="7" ref="K11:K20">J11+L11+M11</f>
        <v>39.732</v>
      </c>
      <c r="L11" s="72">
        <f aca="true" t="shared" si="8" ref="L11:L20">B11*$I$7</f>
        <v>5.55</v>
      </c>
      <c r="M11" s="73">
        <f aca="true" t="shared" si="9" ref="M11:M20">B11*$I$8</f>
        <v>3.5999999999999996</v>
      </c>
      <c r="N11" s="71">
        <f aca="true" t="shared" si="10" ref="N11:N20">Q11+R11+Q11+J27+R11+L27</f>
        <v>17.262</v>
      </c>
      <c r="O11" s="72">
        <f aca="true" t="shared" si="11" ref="O11:O20">N11+Q11+R11</f>
        <v>24.762</v>
      </c>
      <c r="P11" s="72">
        <f aca="true" t="shared" si="12" ref="P11:P20">O11+Q11+R11</f>
        <v>32.262</v>
      </c>
      <c r="Q11" s="72">
        <f aca="true" t="shared" si="13" ref="Q11:Q20">B11*$N$7</f>
        <v>4.6499999999999995</v>
      </c>
      <c r="R11" s="73">
        <f aca="true" t="shared" si="14" ref="R11:R20">B11*$N$8</f>
        <v>2.85</v>
      </c>
      <c r="S11" s="94">
        <f aca="true" t="shared" si="15" ref="S11:S20">V11+W11+V11+M27+W11+O27</f>
        <v>15.888</v>
      </c>
      <c r="T11" s="72">
        <f aca="true" t="shared" si="16" ref="T11:T20">S11+V11+W11</f>
        <v>22.788</v>
      </c>
      <c r="U11" s="72">
        <f aca="true" t="shared" si="17" ref="U11:U20">T11+V11+W11</f>
        <v>29.688</v>
      </c>
      <c r="V11" s="74">
        <f aca="true" t="shared" si="18" ref="V11:V20">B11*$S$7</f>
        <v>4.35</v>
      </c>
      <c r="W11" s="75">
        <f aca="true" t="shared" si="19" ref="W11:W20">B11*$S$8</f>
        <v>2.55</v>
      </c>
    </row>
    <row r="12" spans="2:23" s="6" customFormat="1" ht="19.5" customHeight="1">
      <c r="B12" s="196">
        <v>0.4</v>
      </c>
      <c r="C12" s="203"/>
      <c r="D12" s="76">
        <f t="shared" si="0"/>
        <v>34.568</v>
      </c>
      <c r="E12" s="77">
        <f t="shared" si="1"/>
        <v>49.367999999999995</v>
      </c>
      <c r="F12" s="77">
        <f t="shared" si="2"/>
        <v>64.16799999999999</v>
      </c>
      <c r="G12" s="77">
        <f t="shared" si="3"/>
        <v>8</v>
      </c>
      <c r="H12" s="78">
        <f t="shared" si="4"/>
        <v>6.800000000000001</v>
      </c>
      <c r="I12" s="76">
        <f t="shared" si="5"/>
        <v>28.126000000000005</v>
      </c>
      <c r="J12" s="77">
        <f t="shared" si="6"/>
        <v>40.32600000000001</v>
      </c>
      <c r="K12" s="77">
        <f t="shared" si="7"/>
        <v>52.52600000000001</v>
      </c>
      <c r="L12" s="77">
        <f t="shared" si="8"/>
        <v>7.4</v>
      </c>
      <c r="M12" s="78">
        <f t="shared" si="9"/>
        <v>4.800000000000001</v>
      </c>
      <c r="N12" s="76">
        <f t="shared" si="10"/>
        <v>22.691000000000003</v>
      </c>
      <c r="O12" s="77">
        <f t="shared" si="11"/>
        <v>32.691</v>
      </c>
      <c r="P12" s="77">
        <f t="shared" si="12"/>
        <v>42.691</v>
      </c>
      <c r="Q12" s="77">
        <f t="shared" si="13"/>
        <v>6.2</v>
      </c>
      <c r="R12" s="78">
        <f t="shared" si="14"/>
        <v>3.8000000000000003</v>
      </c>
      <c r="S12" s="95">
        <f t="shared" si="15"/>
        <v>20.884</v>
      </c>
      <c r="T12" s="77">
        <f t="shared" si="16"/>
        <v>30.084000000000003</v>
      </c>
      <c r="U12" s="77">
        <f t="shared" si="17"/>
        <v>39.284</v>
      </c>
      <c r="V12" s="79">
        <f t="shared" si="18"/>
        <v>5.800000000000001</v>
      </c>
      <c r="W12" s="80">
        <f t="shared" si="19"/>
        <v>3.4000000000000004</v>
      </c>
    </row>
    <row r="13" spans="2:23" s="6" customFormat="1" ht="19.5" customHeight="1">
      <c r="B13" s="198">
        <v>0.5</v>
      </c>
      <c r="C13" s="203"/>
      <c r="D13" s="76">
        <f t="shared" si="0"/>
        <v>42.76</v>
      </c>
      <c r="E13" s="77">
        <f t="shared" si="1"/>
        <v>61.26</v>
      </c>
      <c r="F13" s="77">
        <f t="shared" si="2"/>
        <v>79.75999999999999</v>
      </c>
      <c r="G13" s="77">
        <f t="shared" si="3"/>
        <v>10</v>
      </c>
      <c r="H13" s="78">
        <f t="shared" si="4"/>
        <v>8.5</v>
      </c>
      <c r="I13" s="76">
        <f t="shared" si="5"/>
        <v>34.82</v>
      </c>
      <c r="J13" s="77">
        <f t="shared" si="6"/>
        <v>50.07</v>
      </c>
      <c r="K13" s="77">
        <f t="shared" si="7"/>
        <v>65.32</v>
      </c>
      <c r="L13" s="77">
        <f t="shared" si="8"/>
        <v>9.25</v>
      </c>
      <c r="M13" s="78">
        <f t="shared" si="9"/>
        <v>6</v>
      </c>
      <c r="N13" s="76">
        <f t="shared" si="10"/>
        <v>28.12</v>
      </c>
      <c r="O13" s="77">
        <f t="shared" si="11"/>
        <v>40.620000000000005</v>
      </c>
      <c r="P13" s="77">
        <f t="shared" si="12"/>
        <v>53.120000000000005</v>
      </c>
      <c r="Q13" s="77">
        <f t="shared" si="13"/>
        <v>7.75</v>
      </c>
      <c r="R13" s="78">
        <f t="shared" si="14"/>
        <v>4.75</v>
      </c>
      <c r="S13" s="95">
        <f t="shared" si="15"/>
        <v>25.88</v>
      </c>
      <c r="T13" s="77">
        <f t="shared" si="16"/>
        <v>37.379999999999995</v>
      </c>
      <c r="U13" s="77">
        <f t="shared" si="17"/>
        <v>48.879999999999995</v>
      </c>
      <c r="V13" s="79">
        <f t="shared" si="18"/>
        <v>7.25</v>
      </c>
      <c r="W13" s="80">
        <f t="shared" si="19"/>
        <v>4.25</v>
      </c>
    </row>
    <row r="14" spans="2:23" s="6" customFormat="1" ht="19.5" customHeight="1">
      <c r="B14" s="198">
        <v>0.6</v>
      </c>
      <c r="C14" s="203"/>
      <c r="D14" s="76">
        <f t="shared" si="0"/>
        <v>50.952</v>
      </c>
      <c r="E14" s="77">
        <f t="shared" si="1"/>
        <v>73.152</v>
      </c>
      <c r="F14" s="77">
        <f t="shared" si="2"/>
        <v>95.352</v>
      </c>
      <c r="G14" s="77">
        <f t="shared" si="3"/>
        <v>12</v>
      </c>
      <c r="H14" s="78">
        <f t="shared" si="4"/>
        <v>10.2</v>
      </c>
      <c r="I14" s="76">
        <f t="shared" si="5"/>
        <v>41.514</v>
      </c>
      <c r="J14" s="77">
        <f t="shared" si="6"/>
        <v>59.81400000000001</v>
      </c>
      <c r="K14" s="77">
        <f t="shared" si="7"/>
        <v>78.114</v>
      </c>
      <c r="L14" s="77">
        <f t="shared" si="8"/>
        <v>11.1</v>
      </c>
      <c r="M14" s="78">
        <f t="shared" si="9"/>
        <v>7.199999999999999</v>
      </c>
      <c r="N14" s="76">
        <f t="shared" si="10"/>
        <v>33.549</v>
      </c>
      <c r="O14" s="77">
        <f t="shared" si="11"/>
        <v>48.549</v>
      </c>
      <c r="P14" s="77">
        <f t="shared" si="12"/>
        <v>63.549</v>
      </c>
      <c r="Q14" s="77">
        <f t="shared" si="13"/>
        <v>9.299999999999999</v>
      </c>
      <c r="R14" s="78">
        <f t="shared" si="14"/>
        <v>5.7</v>
      </c>
      <c r="S14" s="95">
        <f t="shared" si="15"/>
        <v>30.875999999999998</v>
      </c>
      <c r="T14" s="77">
        <f t="shared" si="16"/>
        <v>44.675999999999995</v>
      </c>
      <c r="U14" s="77">
        <f t="shared" si="17"/>
        <v>58.47599999999999</v>
      </c>
      <c r="V14" s="79">
        <f t="shared" si="18"/>
        <v>8.7</v>
      </c>
      <c r="W14" s="80">
        <f t="shared" si="19"/>
        <v>5.1</v>
      </c>
    </row>
    <row r="15" spans="2:23" s="6" customFormat="1" ht="19.5" customHeight="1">
      <c r="B15" s="198">
        <v>0.7</v>
      </c>
      <c r="C15" s="203"/>
      <c r="D15" s="76">
        <f t="shared" si="0"/>
        <v>59.14399999999999</v>
      </c>
      <c r="E15" s="77">
        <f t="shared" si="1"/>
        <v>85.04399999999998</v>
      </c>
      <c r="F15" s="77">
        <f t="shared" si="2"/>
        <v>110.94399999999999</v>
      </c>
      <c r="G15" s="77">
        <f t="shared" si="3"/>
        <v>14</v>
      </c>
      <c r="H15" s="78">
        <f t="shared" si="4"/>
        <v>11.899999999999999</v>
      </c>
      <c r="I15" s="76">
        <f t="shared" si="5"/>
        <v>48.208</v>
      </c>
      <c r="J15" s="77">
        <f t="shared" si="6"/>
        <v>69.55799999999999</v>
      </c>
      <c r="K15" s="77">
        <f t="shared" si="7"/>
        <v>90.90799999999999</v>
      </c>
      <c r="L15" s="77">
        <f t="shared" si="8"/>
        <v>12.95</v>
      </c>
      <c r="M15" s="78">
        <f t="shared" si="9"/>
        <v>8.399999999999999</v>
      </c>
      <c r="N15" s="76">
        <f t="shared" si="10"/>
        <v>38.978</v>
      </c>
      <c r="O15" s="77">
        <f t="shared" si="11"/>
        <v>56.478</v>
      </c>
      <c r="P15" s="77">
        <f t="shared" si="12"/>
        <v>73.97800000000001</v>
      </c>
      <c r="Q15" s="77">
        <f t="shared" si="13"/>
        <v>10.85</v>
      </c>
      <c r="R15" s="78">
        <f t="shared" si="14"/>
        <v>6.6499999999999995</v>
      </c>
      <c r="S15" s="95">
        <f t="shared" si="15"/>
        <v>35.87199999999999</v>
      </c>
      <c r="T15" s="77">
        <f t="shared" si="16"/>
        <v>51.971999999999994</v>
      </c>
      <c r="U15" s="77">
        <f t="shared" si="17"/>
        <v>68.07199999999999</v>
      </c>
      <c r="V15" s="79">
        <f t="shared" si="18"/>
        <v>10.149999999999999</v>
      </c>
      <c r="W15" s="80">
        <f t="shared" si="19"/>
        <v>5.949999999999999</v>
      </c>
    </row>
    <row r="16" spans="2:23" s="6" customFormat="1" ht="19.5" customHeight="1">
      <c r="B16" s="198">
        <v>0.8</v>
      </c>
      <c r="C16" s="203"/>
      <c r="D16" s="76">
        <f t="shared" si="0"/>
        <v>67.336</v>
      </c>
      <c r="E16" s="77">
        <f t="shared" si="1"/>
        <v>96.936</v>
      </c>
      <c r="F16" s="77">
        <f t="shared" si="2"/>
        <v>126.536</v>
      </c>
      <c r="G16" s="77">
        <f t="shared" si="3"/>
        <v>16</v>
      </c>
      <c r="H16" s="78">
        <f t="shared" si="4"/>
        <v>13.600000000000001</v>
      </c>
      <c r="I16" s="76">
        <f t="shared" si="5"/>
        <v>54.90200000000001</v>
      </c>
      <c r="J16" s="77">
        <f t="shared" si="6"/>
        <v>79.30200000000002</v>
      </c>
      <c r="K16" s="77">
        <f t="shared" si="7"/>
        <v>103.70200000000003</v>
      </c>
      <c r="L16" s="77">
        <f t="shared" si="8"/>
        <v>14.8</v>
      </c>
      <c r="M16" s="78">
        <f t="shared" si="9"/>
        <v>9.600000000000001</v>
      </c>
      <c r="N16" s="76">
        <f t="shared" si="10"/>
        <v>44.407000000000004</v>
      </c>
      <c r="O16" s="77">
        <f t="shared" si="11"/>
        <v>64.407</v>
      </c>
      <c r="P16" s="77">
        <f t="shared" si="12"/>
        <v>84.407</v>
      </c>
      <c r="Q16" s="77">
        <f t="shared" si="13"/>
        <v>12.4</v>
      </c>
      <c r="R16" s="78">
        <f t="shared" si="14"/>
        <v>7.6000000000000005</v>
      </c>
      <c r="S16" s="95">
        <f t="shared" si="15"/>
        <v>40.868</v>
      </c>
      <c r="T16" s="77">
        <f t="shared" si="16"/>
        <v>59.268</v>
      </c>
      <c r="U16" s="77">
        <f t="shared" si="17"/>
        <v>77.66799999999999</v>
      </c>
      <c r="V16" s="79">
        <f t="shared" si="18"/>
        <v>11.600000000000001</v>
      </c>
      <c r="W16" s="80">
        <f t="shared" si="19"/>
        <v>6.800000000000001</v>
      </c>
    </row>
    <row r="17" spans="2:23" s="6" customFormat="1" ht="19.5" customHeight="1">
      <c r="B17" s="198">
        <v>0.9</v>
      </c>
      <c r="C17" s="203"/>
      <c r="D17" s="76">
        <f t="shared" si="0"/>
        <v>75.52799999999999</v>
      </c>
      <c r="E17" s="77">
        <f t="shared" si="1"/>
        <v>108.82799999999999</v>
      </c>
      <c r="F17" s="77">
        <f t="shared" si="2"/>
        <v>142.128</v>
      </c>
      <c r="G17" s="77">
        <f t="shared" si="3"/>
        <v>18</v>
      </c>
      <c r="H17" s="78">
        <f t="shared" si="4"/>
        <v>15.3</v>
      </c>
      <c r="I17" s="76">
        <f t="shared" si="5"/>
        <v>61.59600000000001</v>
      </c>
      <c r="J17" s="77">
        <f t="shared" si="6"/>
        <v>89.046</v>
      </c>
      <c r="K17" s="77">
        <f t="shared" si="7"/>
        <v>116.49600000000001</v>
      </c>
      <c r="L17" s="77">
        <f t="shared" si="8"/>
        <v>16.650000000000002</v>
      </c>
      <c r="M17" s="78">
        <f t="shared" si="9"/>
        <v>10.8</v>
      </c>
      <c r="N17" s="76">
        <f t="shared" si="10"/>
        <v>49.836000000000006</v>
      </c>
      <c r="O17" s="77">
        <f t="shared" si="11"/>
        <v>72.33600000000001</v>
      </c>
      <c r="P17" s="77">
        <f t="shared" si="12"/>
        <v>94.83600000000001</v>
      </c>
      <c r="Q17" s="77">
        <f t="shared" si="13"/>
        <v>13.950000000000001</v>
      </c>
      <c r="R17" s="78">
        <f t="shared" si="14"/>
        <v>8.55</v>
      </c>
      <c r="S17" s="95">
        <f t="shared" si="15"/>
        <v>45.864</v>
      </c>
      <c r="T17" s="77">
        <f t="shared" si="16"/>
        <v>66.56400000000001</v>
      </c>
      <c r="U17" s="77">
        <f t="shared" si="17"/>
        <v>87.26400000000001</v>
      </c>
      <c r="V17" s="79">
        <f t="shared" si="18"/>
        <v>13.05</v>
      </c>
      <c r="W17" s="80">
        <f t="shared" si="19"/>
        <v>7.65</v>
      </c>
    </row>
    <row r="18" spans="2:23" s="6" customFormat="1" ht="19.5" customHeight="1">
      <c r="B18" s="201">
        <v>1</v>
      </c>
      <c r="C18" s="205"/>
      <c r="D18" s="76">
        <f t="shared" si="0"/>
        <v>83.72</v>
      </c>
      <c r="E18" s="77">
        <f t="shared" si="1"/>
        <v>120.72</v>
      </c>
      <c r="F18" s="77">
        <f t="shared" si="2"/>
        <v>157.72</v>
      </c>
      <c r="G18" s="77">
        <f t="shared" si="3"/>
        <v>20</v>
      </c>
      <c r="H18" s="78">
        <f t="shared" si="4"/>
        <v>17</v>
      </c>
      <c r="I18" s="76">
        <f t="shared" si="5"/>
        <v>68.28999999999999</v>
      </c>
      <c r="J18" s="77">
        <f t="shared" si="6"/>
        <v>98.78999999999999</v>
      </c>
      <c r="K18" s="77">
        <f t="shared" si="7"/>
        <v>129.29</v>
      </c>
      <c r="L18" s="77">
        <f t="shared" si="8"/>
        <v>18.5</v>
      </c>
      <c r="M18" s="78">
        <f t="shared" si="9"/>
        <v>12</v>
      </c>
      <c r="N18" s="76">
        <f t="shared" si="10"/>
        <v>55.265</v>
      </c>
      <c r="O18" s="77">
        <f t="shared" si="11"/>
        <v>80.265</v>
      </c>
      <c r="P18" s="77">
        <f t="shared" si="12"/>
        <v>105.265</v>
      </c>
      <c r="Q18" s="77">
        <f t="shared" si="13"/>
        <v>15.5</v>
      </c>
      <c r="R18" s="78">
        <f t="shared" si="14"/>
        <v>9.5</v>
      </c>
      <c r="S18" s="95">
        <f t="shared" si="15"/>
        <v>50.86</v>
      </c>
      <c r="T18" s="77">
        <f t="shared" si="16"/>
        <v>73.86</v>
      </c>
      <c r="U18" s="77">
        <f t="shared" si="17"/>
        <v>96.86</v>
      </c>
      <c r="V18" s="79">
        <f t="shared" si="18"/>
        <v>14.5</v>
      </c>
      <c r="W18" s="80">
        <f t="shared" si="19"/>
        <v>8.5</v>
      </c>
    </row>
    <row r="19" spans="2:23" s="6" customFormat="1" ht="19.5" customHeight="1">
      <c r="B19" s="198">
        <v>1.1</v>
      </c>
      <c r="C19" s="203"/>
      <c r="D19" s="76">
        <f t="shared" si="0"/>
        <v>91.912</v>
      </c>
      <c r="E19" s="77">
        <f t="shared" si="1"/>
        <v>132.61200000000002</v>
      </c>
      <c r="F19" s="77">
        <f t="shared" si="2"/>
        <v>173.312</v>
      </c>
      <c r="G19" s="77">
        <f t="shared" si="3"/>
        <v>22</v>
      </c>
      <c r="H19" s="78">
        <f t="shared" si="4"/>
        <v>18.700000000000003</v>
      </c>
      <c r="I19" s="76">
        <f t="shared" si="5"/>
        <v>74.984</v>
      </c>
      <c r="J19" s="77">
        <f t="shared" si="6"/>
        <v>108.534</v>
      </c>
      <c r="K19" s="77">
        <f t="shared" si="7"/>
        <v>142.084</v>
      </c>
      <c r="L19" s="77">
        <f t="shared" si="8"/>
        <v>20.35</v>
      </c>
      <c r="M19" s="78">
        <f t="shared" si="9"/>
        <v>13.200000000000001</v>
      </c>
      <c r="N19" s="76">
        <f t="shared" si="10"/>
        <v>60.694</v>
      </c>
      <c r="O19" s="77">
        <f t="shared" si="11"/>
        <v>88.194</v>
      </c>
      <c r="P19" s="77">
        <f t="shared" si="12"/>
        <v>115.694</v>
      </c>
      <c r="Q19" s="77">
        <f t="shared" si="13"/>
        <v>17.05</v>
      </c>
      <c r="R19" s="78">
        <f t="shared" si="14"/>
        <v>10.450000000000001</v>
      </c>
      <c r="S19" s="95">
        <f t="shared" si="15"/>
        <v>55.85600000000001</v>
      </c>
      <c r="T19" s="77">
        <f t="shared" si="16"/>
        <v>81.156</v>
      </c>
      <c r="U19" s="77">
        <f t="shared" si="17"/>
        <v>106.45600000000002</v>
      </c>
      <c r="V19" s="79">
        <f t="shared" si="18"/>
        <v>15.950000000000001</v>
      </c>
      <c r="W19" s="80">
        <f t="shared" si="19"/>
        <v>9.350000000000001</v>
      </c>
    </row>
    <row r="20" spans="2:23" s="6" customFormat="1" ht="19.5" customHeight="1" thickBot="1">
      <c r="B20" s="199">
        <v>1.2</v>
      </c>
      <c r="C20" s="204"/>
      <c r="D20" s="81">
        <f t="shared" si="0"/>
        <v>100.104</v>
      </c>
      <c r="E20" s="82">
        <f t="shared" si="1"/>
        <v>144.504</v>
      </c>
      <c r="F20" s="82">
        <f t="shared" si="2"/>
        <v>188.904</v>
      </c>
      <c r="G20" s="82">
        <f t="shared" si="3"/>
        <v>24</v>
      </c>
      <c r="H20" s="83">
        <f t="shared" si="4"/>
        <v>20.4</v>
      </c>
      <c r="I20" s="81">
        <f t="shared" si="5"/>
        <v>81.678</v>
      </c>
      <c r="J20" s="82">
        <f t="shared" si="6"/>
        <v>118.27799999999999</v>
      </c>
      <c r="K20" s="82">
        <f t="shared" si="7"/>
        <v>154.878</v>
      </c>
      <c r="L20" s="82">
        <f t="shared" si="8"/>
        <v>22.2</v>
      </c>
      <c r="M20" s="83">
        <f t="shared" si="9"/>
        <v>14.399999999999999</v>
      </c>
      <c r="N20" s="81">
        <f t="shared" si="10"/>
        <v>66.12299999999999</v>
      </c>
      <c r="O20" s="82">
        <f t="shared" si="11"/>
        <v>96.12299999999999</v>
      </c>
      <c r="P20" s="82">
        <f t="shared" si="12"/>
        <v>126.12299999999999</v>
      </c>
      <c r="Q20" s="82">
        <f t="shared" si="13"/>
        <v>18.599999999999998</v>
      </c>
      <c r="R20" s="83">
        <f t="shared" si="14"/>
        <v>11.4</v>
      </c>
      <c r="S20" s="96">
        <f t="shared" si="15"/>
        <v>60.852</v>
      </c>
      <c r="T20" s="84">
        <f t="shared" si="16"/>
        <v>88.452</v>
      </c>
      <c r="U20" s="82">
        <f t="shared" si="17"/>
        <v>116.052</v>
      </c>
      <c r="V20" s="85">
        <f t="shared" si="18"/>
        <v>17.4</v>
      </c>
      <c r="W20" s="86">
        <f t="shared" si="19"/>
        <v>10.2</v>
      </c>
    </row>
    <row r="21" spans="2:14" s="6" customFormat="1" ht="15" customHeight="1">
      <c r="B21" s="97"/>
      <c r="D21" s="98"/>
      <c r="E21" s="98"/>
      <c r="F21" s="98"/>
      <c r="G21" s="98"/>
      <c r="H21" s="98"/>
      <c r="I21" s="98"/>
      <c r="J21" s="98"/>
      <c r="K21" s="98"/>
      <c r="L21" s="98"/>
      <c r="M21" s="98"/>
      <c r="N21" s="98"/>
    </row>
    <row r="22" s="6" customFormat="1" ht="12.75" customHeight="1"/>
    <row r="23" spans="7:12" s="6" customFormat="1" ht="12.75" customHeight="1">
      <c r="G23" s="3"/>
      <c r="H23" s="3"/>
      <c r="I23" s="3"/>
      <c r="J23"/>
      <c r="K23" s="3"/>
      <c r="L23" s="3"/>
    </row>
    <row r="24" s="6" customFormat="1" ht="13.5" thickBot="1"/>
    <row r="25" spans="2:15" s="6" customFormat="1" ht="15.75" customHeight="1">
      <c r="B25" s="217" t="s">
        <v>36</v>
      </c>
      <c r="C25" s="218"/>
      <c r="D25" s="221" t="s">
        <v>16</v>
      </c>
      <c r="E25" s="222"/>
      <c r="F25" s="224"/>
      <c r="G25" s="221" t="s">
        <v>17</v>
      </c>
      <c r="H25" s="222"/>
      <c r="I25" s="224"/>
      <c r="J25" s="221" t="s">
        <v>18</v>
      </c>
      <c r="K25" s="222"/>
      <c r="L25" s="224"/>
      <c r="M25" s="221" t="s">
        <v>19</v>
      </c>
      <c r="N25" s="222"/>
      <c r="O25" s="223"/>
    </row>
    <row r="26" spans="2:15" s="6" customFormat="1" ht="54" customHeight="1"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row>
    <row r="27" spans="2:15" s="6" customFormat="1" ht="12.75">
      <c r="B27" s="87">
        <v>0.3</v>
      </c>
      <c r="C27" s="130">
        <f>0.66*B27</f>
        <v>0.198</v>
      </c>
      <c r="D27" s="88">
        <f aca="true" t="shared" si="20" ref="D27:D36">E27*($D$9)</f>
        <v>2.3760000000000003</v>
      </c>
      <c r="E27" s="88">
        <f aca="true" t="shared" si="21" ref="E27:E36">0.66*B27</f>
        <v>0.198</v>
      </c>
      <c r="F27" s="79">
        <f>0.15*$D$9</f>
        <v>1.7999999999999998</v>
      </c>
      <c r="G27" s="88">
        <f aca="true" t="shared" si="22" ref="G27:G36">H27*($I$9)</f>
        <v>1.782</v>
      </c>
      <c r="H27" s="88">
        <f aca="true" t="shared" si="23" ref="H27:H36">0.66*B27</f>
        <v>0.198</v>
      </c>
      <c r="I27" s="88">
        <f>0.15*$I$9</f>
        <v>1.3499999999999999</v>
      </c>
      <c r="J27" s="88">
        <f aca="true" t="shared" si="24" ref="J27:J36">K27*($N$9)</f>
        <v>1.2870000000000001</v>
      </c>
      <c r="K27" s="88">
        <f aca="true" t="shared" si="25" ref="K27:K36">0.66*B27</f>
        <v>0.198</v>
      </c>
      <c r="L27" s="88">
        <f>0.15*$N$9</f>
        <v>0.975</v>
      </c>
      <c r="M27" s="88">
        <f aca="true" t="shared" si="26" ref="M27:M36">N27*($S$9)</f>
        <v>1.1880000000000002</v>
      </c>
      <c r="N27" s="88">
        <f aca="true" t="shared" si="27" ref="N27:N36">0.66*B27</f>
        <v>0.198</v>
      </c>
      <c r="O27" s="89">
        <f>0.15*$S$9</f>
        <v>0.8999999999999999</v>
      </c>
    </row>
    <row r="28" spans="2:15" s="6" customFormat="1" ht="12.75">
      <c r="B28" s="90">
        <v>0.4</v>
      </c>
      <c r="C28" s="130">
        <f>0.66*B28</f>
        <v>0.264</v>
      </c>
      <c r="D28" s="79">
        <f t="shared" si="20"/>
        <v>3.168</v>
      </c>
      <c r="E28" s="79">
        <f t="shared" si="21"/>
        <v>0.264</v>
      </c>
      <c r="F28" s="79">
        <f aca="true" t="shared" si="28" ref="F28:F36">0.15*$D$9</f>
        <v>1.7999999999999998</v>
      </c>
      <c r="G28" s="79">
        <f t="shared" si="22"/>
        <v>2.3760000000000003</v>
      </c>
      <c r="H28" s="79">
        <f t="shared" si="23"/>
        <v>0.264</v>
      </c>
      <c r="I28" s="88">
        <f aca="true" t="shared" si="29" ref="I28:I36">0.15*$I$9</f>
        <v>1.3499999999999999</v>
      </c>
      <c r="J28" s="79">
        <f t="shared" si="24"/>
        <v>1.7160000000000002</v>
      </c>
      <c r="K28" s="79">
        <f t="shared" si="25"/>
        <v>0.264</v>
      </c>
      <c r="L28" s="88">
        <f aca="true" t="shared" si="30" ref="L28:L36">0.15*$N$9</f>
        <v>0.975</v>
      </c>
      <c r="M28" s="79">
        <f t="shared" si="26"/>
        <v>1.584</v>
      </c>
      <c r="N28" s="79">
        <f t="shared" si="27"/>
        <v>0.264</v>
      </c>
      <c r="O28" s="89">
        <f aca="true" t="shared" si="31" ref="O28:O36">0.15*$S$9</f>
        <v>0.8999999999999999</v>
      </c>
    </row>
    <row r="29" spans="2:15" s="6" customFormat="1" ht="12.75">
      <c r="B29" s="91">
        <v>0.5</v>
      </c>
      <c r="C29" s="130">
        <f>0.66*B29</f>
        <v>0.33</v>
      </c>
      <c r="D29" s="79">
        <f t="shared" si="20"/>
        <v>3.96</v>
      </c>
      <c r="E29" s="79">
        <f t="shared" si="21"/>
        <v>0.33</v>
      </c>
      <c r="F29" s="79">
        <f t="shared" si="28"/>
        <v>1.7999999999999998</v>
      </c>
      <c r="G29" s="79">
        <f t="shared" si="22"/>
        <v>2.97</v>
      </c>
      <c r="H29" s="79">
        <f t="shared" si="23"/>
        <v>0.33</v>
      </c>
      <c r="I29" s="88">
        <f t="shared" si="29"/>
        <v>1.3499999999999999</v>
      </c>
      <c r="J29" s="79">
        <f t="shared" si="24"/>
        <v>2.145</v>
      </c>
      <c r="K29" s="79">
        <f t="shared" si="25"/>
        <v>0.33</v>
      </c>
      <c r="L29" s="88">
        <f t="shared" si="30"/>
        <v>0.975</v>
      </c>
      <c r="M29" s="79">
        <f t="shared" si="26"/>
        <v>1.98</v>
      </c>
      <c r="N29" s="79">
        <f t="shared" si="27"/>
        <v>0.33</v>
      </c>
      <c r="O29" s="89">
        <f t="shared" si="31"/>
        <v>0.8999999999999999</v>
      </c>
    </row>
    <row r="30" spans="2:15" s="6" customFormat="1" ht="12.75">
      <c r="B30" s="91">
        <v>0.6</v>
      </c>
      <c r="C30" s="130">
        <f aca="true" t="shared" si="32" ref="C30:C36">0.67*B30</f>
        <v>0.402</v>
      </c>
      <c r="D30" s="79">
        <f t="shared" si="20"/>
        <v>4.752000000000001</v>
      </c>
      <c r="E30" s="79">
        <f t="shared" si="21"/>
        <v>0.396</v>
      </c>
      <c r="F30" s="79">
        <f t="shared" si="28"/>
        <v>1.7999999999999998</v>
      </c>
      <c r="G30" s="79">
        <f t="shared" si="22"/>
        <v>3.564</v>
      </c>
      <c r="H30" s="79">
        <f t="shared" si="23"/>
        <v>0.396</v>
      </c>
      <c r="I30" s="88">
        <f t="shared" si="29"/>
        <v>1.3499999999999999</v>
      </c>
      <c r="J30" s="79">
        <f t="shared" si="24"/>
        <v>2.5740000000000003</v>
      </c>
      <c r="K30" s="79">
        <f t="shared" si="25"/>
        <v>0.396</v>
      </c>
      <c r="L30" s="88">
        <f t="shared" si="30"/>
        <v>0.975</v>
      </c>
      <c r="M30" s="79">
        <f t="shared" si="26"/>
        <v>2.3760000000000003</v>
      </c>
      <c r="N30" s="79">
        <f t="shared" si="27"/>
        <v>0.396</v>
      </c>
      <c r="O30" s="89">
        <f t="shared" si="31"/>
        <v>0.8999999999999999</v>
      </c>
    </row>
    <row r="31" spans="2:15" s="6" customFormat="1" ht="12.75">
      <c r="B31" s="91">
        <v>0.7</v>
      </c>
      <c r="C31" s="130">
        <f t="shared" si="32"/>
        <v>0.469</v>
      </c>
      <c r="D31" s="79">
        <f t="shared" si="20"/>
        <v>5.544</v>
      </c>
      <c r="E31" s="79">
        <f t="shared" si="21"/>
        <v>0.46199999999999997</v>
      </c>
      <c r="F31" s="79">
        <f t="shared" si="28"/>
        <v>1.7999999999999998</v>
      </c>
      <c r="G31" s="79">
        <f t="shared" si="22"/>
        <v>4.1579999999999995</v>
      </c>
      <c r="H31" s="79">
        <f t="shared" si="23"/>
        <v>0.46199999999999997</v>
      </c>
      <c r="I31" s="88">
        <f t="shared" si="29"/>
        <v>1.3499999999999999</v>
      </c>
      <c r="J31" s="79">
        <f t="shared" si="24"/>
        <v>3.0029999999999997</v>
      </c>
      <c r="K31" s="79">
        <f t="shared" si="25"/>
        <v>0.46199999999999997</v>
      </c>
      <c r="L31" s="88">
        <f t="shared" si="30"/>
        <v>0.975</v>
      </c>
      <c r="M31" s="79">
        <f t="shared" si="26"/>
        <v>2.772</v>
      </c>
      <c r="N31" s="79">
        <f t="shared" si="27"/>
        <v>0.46199999999999997</v>
      </c>
      <c r="O31" s="89">
        <f t="shared" si="31"/>
        <v>0.8999999999999999</v>
      </c>
    </row>
    <row r="32" spans="2:15" s="6" customFormat="1" ht="12.75">
      <c r="B32" s="91">
        <v>0.8</v>
      </c>
      <c r="C32" s="130">
        <f t="shared" si="32"/>
        <v>0.536</v>
      </c>
      <c r="D32" s="79">
        <f t="shared" si="20"/>
        <v>6.336</v>
      </c>
      <c r="E32" s="79">
        <f t="shared" si="21"/>
        <v>0.528</v>
      </c>
      <c r="F32" s="79">
        <f t="shared" si="28"/>
        <v>1.7999999999999998</v>
      </c>
      <c r="G32" s="79">
        <f t="shared" si="22"/>
        <v>4.752000000000001</v>
      </c>
      <c r="H32" s="79">
        <f t="shared" si="23"/>
        <v>0.528</v>
      </c>
      <c r="I32" s="88">
        <f t="shared" si="29"/>
        <v>1.3499999999999999</v>
      </c>
      <c r="J32" s="79">
        <f t="shared" si="24"/>
        <v>3.4320000000000004</v>
      </c>
      <c r="K32" s="79">
        <f t="shared" si="25"/>
        <v>0.528</v>
      </c>
      <c r="L32" s="88">
        <f t="shared" si="30"/>
        <v>0.975</v>
      </c>
      <c r="M32" s="79">
        <f t="shared" si="26"/>
        <v>3.168</v>
      </c>
      <c r="N32" s="79">
        <f t="shared" si="27"/>
        <v>0.528</v>
      </c>
      <c r="O32" s="89">
        <f t="shared" si="31"/>
        <v>0.8999999999999999</v>
      </c>
    </row>
    <row r="33" spans="2:15" s="6" customFormat="1" ht="12.75">
      <c r="B33" s="91">
        <v>0.9</v>
      </c>
      <c r="C33" s="130">
        <f t="shared" si="32"/>
        <v>0.6030000000000001</v>
      </c>
      <c r="D33" s="79">
        <f t="shared" si="20"/>
        <v>7.128000000000001</v>
      </c>
      <c r="E33" s="79">
        <f t="shared" si="21"/>
        <v>0.5940000000000001</v>
      </c>
      <c r="F33" s="79">
        <f t="shared" si="28"/>
        <v>1.7999999999999998</v>
      </c>
      <c r="G33" s="79">
        <f t="shared" si="22"/>
        <v>5.346000000000001</v>
      </c>
      <c r="H33" s="79">
        <f t="shared" si="23"/>
        <v>0.5940000000000001</v>
      </c>
      <c r="I33" s="88">
        <f t="shared" si="29"/>
        <v>1.3499999999999999</v>
      </c>
      <c r="J33" s="79">
        <f t="shared" si="24"/>
        <v>3.8610000000000007</v>
      </c>
      <c r="K33" s="79">
        <f t="shared" si="25"/>
        <v>0.5940000000000001</v>
      </c>
      <c r="L33" s="88">
        <f t="shared" si="30"/>
        <v>0.975</v>
      </c>
      <c r="M33" s="79">
        <f t="shared" si="26"/>
        <v>3.5640000000000005</v>
      </c>
      <c r="N33" s="79">
        <f t="shared" si="27"/>
        <v>0.5940000000000001</v>
      </c>
      <c r="O33" s="89">
        <f t="shared" si="31"/>
        <v>0.8999999999999999</v>
      </c>
    </row>
    <row r="34" spans="2:15" s="6" customFormat="1" ht="12.75">
      <c r="B34" s="91">
        <v>1</v>
      </c>
      <c r="C34" s="130">
        <f t="shared" si="32"/>
        <v>0.67</v>
      </c>
      <c r="D34" s="79">
        <f t="shared" si="20"/>
        <v>7.92</v>
      </c>
      <c r="E34" s="79">
        <f t="shared" si="21"/>
        <v>0.66</v>
      </c>
      <c r="F34" s="79">
        <f t="shared" si="28"/>
        <v>1.7999999999999998</v>
      </c>
      <c r="G34" s="79">
        <f t="shared" si="22"/>
        <v>5.94</v>
      </c>
      <c r="H34" s="79">
        <f t="shared" si="23"/>
        <v>0.66</v>
      </c>
      <c r="I34" s="88">
        <f t="shared" si="29"/>
        <v>1.3499999999999999</v>
      </c>
      <c r="J34" s="79">
        <f t="shared" si="24"/>
        <v>4.29</v>
      </c>
      <c r="K34" s="79">
        <f t="shared" si="25"/>
        <v>0.66</v>
      </c>
      <c r="L34" s="88">
        <f t="shared" si="30"/>
        <v>0.975</v>
      </c>
      <c r="M34" s="79">
        <f t="shared" si="26"/>
        <v>3.96</v>
      </c>
      <c r="N34" s="79">
        <f t="shared" si="27"/>
        <v>0.66</v>
      </c>
      <c r="O34" s="89">
        <f t="shared" si="31"/>
        <v>0.8999999999999999</v>
      </c>
    </row>
    <row r="35" spans="2:15" s="6" customFormat="1" ht="12.75">
      <c r="B35" s="91">
        <v>1.1</v>
      </c>
      <c r="C35" s="130">
        <f t="shared" si="32"/>
        <v>0.7370000000000001</v>
      </c>
      <c r="D35" s="79">
        <f t="shared" si="20"/>
        <v>8.712000000000002</v>
      </c>
      <c r="E35" s="79">
        <f t="shared" si="21"/>
        <v>0.7260000000000001</v>
      </c>
      <c r="F35" s="79">
        <f t="shared" si="28"/>
        <v>1.7999999999999998</v>
      </c>
      <c r="G35" s="79">
        <f t="shared" si="22"/>
        <v>6.534000000000001</v>
      </c>
      <c r="H35" s="79">
        <f t="shared" si="23"/>
        <v>0.7260000000000001</v>
      </c>
      <c r="I35" s="88">
        <f t="shared" si="29"/>
        <v>1.3499999999999999</v>
      </c>
      <c r="J35" s="79">
        <f t="shared" si="24"/>
        <v>4.719</v>
      </c>
      <c r="K35" s="79">
        <f t="shared" si="25"/>
        <v>0.7260000000000001</v>
      </c>
      <c r="L35" s="88">
        <f t="shared" si="30"/>
        <v>0.975</v>
      </c>
      <c r="M35" s="79">
        <f t="shared" si="26"/>
        <v>4.356000000000001</v>
      </c>
      <c r="N35" s="79">
        <f t="shared" si="27"/>
        <v>0.7260000000000001</v>
      </c>
      <c r="O35" s="89">
        <f t="shared" si="31"/>
        <v>0.8999999999999999</v>
      </c>
    </row>
    <row r="36" spans="2:15" s="6" customFormat="1" ht="13.5" thickBot="1">
      <c r="B36" s="93">
        <v>1.2</v>
      </c>
      <c r="C36" s="137">
        <f t="shared" si="32"/>
        <v>0.804</v>
      </c>
      <c r="D36" s="85">
        <f t="shared" si="20"/>
        <v>9.504000000000001</v>
      </c>
      <c r="E36" s="85">
        <f t="shared" si="21"/>
        <v>0.792</v>
      </c>
      <c r="F36" s="85">
        <f t="shared" si="28"/>
        <v>1.7999999999999998</v>
      </c>
      <c r="G36" s="85">
        <f t="shared" si="22"/>
        <v>7.128</v>
      </c>
      <c r="H36" s="85">
        <f t="shared" si="23"/>
        <v>0.792</v>
      </c>
      <c r="I36" s="85">
        <f t="shared" si="29"/>
        <v>1.3499999999999999</v>
      </c>
      <c r="J36" s="85">
        <f t="shared" si="24"/>
        <v>5.148000000000001</v>
      </c>
      <c r="K36" s="85">
        <f t="shared" si="25"/>
        <v>0.792</v>
      </c>
      <c r="L36" s="85">
        <f t="shared" si="30"/>
        <v>0.975</v>
      </c>
      <c r="M36" s="85">
        <f t="shared" si="26"/>
        <v>4.752000000000001</v>
      </c>
      <c r="N36" s="85">
        <f t="shared" si="27"/>
        <v>0.792</v>
      </c>
      <c r="O36" s="86">
        <f t="shared" si="31"/>
        <v>0.8999999999999999</v>
      </c>
    </row>
    <row r="38" ht="12.75" customHeight="1"/>
    <row r="40" spans="2:5" ht="12.75">
      <c r="B40" s="14" t="s">
        <v>75</v>
      </c>
      <c r="C40" s="2">
        <f>H4*0.95</f>
        <v>57</v>
      </c>
      <c r="D40" s="2">
        <f>H4*1.05</f>
        <v>63</v>
      </c>
      <c r="E40" s="14" t="s">
        <v>74</v>
      </c>
    </row>
  </sheetData>
  <sheetProtection/>
  <mergeCells count="44">
    <mergeCell ref="B12:C12"/>
    <mergeCell ref="B13:C13"/>
    <mergeCell ref="B14:C14"/>
    <mergeCell ref="B19:C19"/>
    <mergeCell ref="B20:C20"/>
    <mergeCell ref="B15:C15"/>
    <mergeCell ref="B16:C16"/>
    <mergeCell ref="B17:C17"/>
    <mergeCell ref="B18:C18"/>
    <mergeCell ref="B6:C6"/>
    <mergeCell ref="D6:H6"/>
    <mergeCell ref="I6:M6"/>
    <mergeCell ref="N6:R6"/>
    <mergeCell ref="B11:C11"/>
    <mergeCell ref="J9:K9"/>
    <mergeCell ref="O9:P9"/>
    <mergeCell ref="B8:C8"/>
    <mergeCell ref="E8:F8"/>
    <mergeCell ref="W7:W10"/>
    <mergeCell ref="T8:U8"/>
    <mergeCell ref="T9:U9"/>
    <mergeCell ref="S6:W6"/>
    <mergeCell ref="B7:C7"/>
    <mergeCell ref="E7:F7"/>
    <mergeCell ref="G7:G10"/>
    <mergeCell ref="H7:H10"/>
    <mergeCell ref="J7:K7"/>
    <mergeCell ref="Q7:Q10"/>
    <mergeCell ref="O8:P8"/>
    <mergeCell ref="L7:L10"/>
    <mergeCell ref="M7:M10"/>
    <mergeCell ref="O7:P7"/>
    <mergeCell ref="B10:C10"/>
    <mergeCell ref="V7:V10"/>
    <mergeCell ref="R7:R10"/>
    <mergeCell ref="T7:U7"/>
    <mergeCell ref="M25:O25"/>
    <mergeCell ref="B25:C25"/>
    <mergeCell ref="D25:F25"/>
    <mergeCell ref="G25:I25"/>
    <mergeCell ref="J25:L25"/>
    <mergeCell ref="B9:C9"/>
    <mergeCell ref="E9:F9"/>
    <mergeCell ref="J8:K8"/>
  </mergeCells>
  <conditionalFormatting sqref="G11:H20 L11:M20 Q11:R20 V11:W20">
    <cfRule type="cellIs" priority="1" dxfId="2" operator="between" stopIfTrue="1">
      <formula>$P$6</formula>
      <formula>$T$6</formula>
    </cfRule>
  </conditionalFormatting>
  <conditionalFormatting sqref="C4:F5 M4:T5 G5:L5">
    <cfRule type="cellIs" priority="2" dxfId="1" operator="between" stopIfTrue="1">
      <formula>$P$6</formula>
      <formula>$T$6</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C7" sqref="C7"/>
    </sheetView>
  </sheetViews>
  <sheetFormatPr defaultColWidth="9.140625" defaultRowHeight="12.75"/>
  <cols>
    <col min="1" max="1" width="2.421875" style="2" customWidth="1"/>
    <col min="2" max="2" width="16.8515625" style="2" customWidth="1"/>
    <col min="3" max="22" width="6.57421875" style="2" customWidth="1"/>
    <col min="23" max="16384" width="9.140625" style="2" customWidth="1"/>
  </cols>
  <sheetData>
    <row r="1" ht="19.5" customHeight="1">
      <c r="B1" s="1" t="s">
        <v>0</v>
      </c>
    </row>
    <row r="2" spans="2:5" s="3" customFormat="1" ht="19.5" customHeight="1">
      <c r="B2" s="1" t="s">
        <v>11</v>
      </c>
      <c r="E2" s="3" t="s">
        <v>54</v>
      </c>
    </row>
    <row r="3" ht="19.5" customHeight="1"/>
    <row r="4" spans="5:17" ht="19.5" customHeight="1">
      <c r="E4" s="3"/>
      <c r="F4" s="3" t="s">
        <v>48</v>
      </c>
      <c r="G4" s="3"/>
      <c r="H4" s="3">
        <v>30</v>
      </c>
      <c r="I4" s="3" t="s">
        <v>74</v>
      </c>
      <c r="J4" s="14"/>
      <c r="K4" s="3"/>
      <c r="L4" s="14"/>
      <c r="M4" s="14"/>
      <c r="Q4" s="14"/>
    </row>
    <row r="5" spans="7:17" ht="19.5" customHeight="1" thickBot="1">
      <c r="G5" s="5"/>
      <c r="M5" s="14"/>
      <c r="Q5" s="14"/>
    </row>
    <row r="6" spans="2:22" s="6" customFormat="1"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s="6" customFormat="1" ht="19.5" customHeight="1">
      <c r="B7" s="9" t="s">
        <v>3</v>
      </c>
      <c r="C7" s="15">
        <f>Speeds!E72</f>
        <v>22.5</v>
      </c>
      <c r="D7" s="157" t="s">
        <v>33</v>
      </c>
      <c r="E7" s="211"/>
      <c r="F7" s="179" t="s">
        <v>34</v>
      </c>
      <c r="G7" s="181" t="s">
        <v>35</v>
      </c>
      <c r="H7" s="15">
        <f>Speeds!E74</f>
        <v>11</v>
      </c>
      <c r="I7" s="157" t="s">
        <v>33</v>
      </c>
      <c r="J7" s="158"/>
      <c r="K7" s="179" t="s">
        <v>34</v>
      </c>
      <c r="L7" s="181" t="s">
        <v>35</v>
      </c>
      <c r="M7" s="15">
        <f>Speeds!E76</f>
        <v>9</v>
      </c>
      <c r="N7" s="157" t="s">
        <v>33</v>
      </c>
      <c r="O7" s="158"/>
      <c r="P7" s="179" t="s">
        <v>34</v>
      </c>
      <c r="Q7" s="181" t="s">
        <v>35</v>
      </c>
      <c r="R7" s="15">
        <f>Speeds!E78</f>
        <v>7.5</v>
      </c>
      <c r="S7" s="157" t="s">
        <v>33</v>
      </c>
      <c r="T7" s="158"/>
      <c r="U7" s="179" t="s">
        <v>34</v>
      </c>
      <c r="V7" s="181" t="s">
        <v>35</v>
      </c>
    </row>
    <row r="8" spans="2:22" s="6" customFormat="1" ht="19.5" customHeight="1">
      <c r="B8" s="9" t="s">
        <v>4</v>
      </c>
      <c r="C8" s="15">
        <f>Speeds!E73</f>
        <v>13.5</v>
      </c>
      <c r="D8" s="173" t="s">
        <v>33</v>
      </c>
      <c r="E8" s="174"/>
      <c r="F8" s="180"/>
      <c r="G8" s="182"/>
      <c r="H8" s="15">
        <f>Speeds!E75</f>
        <v>5.5</v>
      </c>
      <c r="I8" s="167" t="s">
        <v>33</v>
      </c>
      <c r="J8" s="168"/>
      <c r="K8" s="180"/>
      <c r="L8" s="182"/>
      <c r="M8" s="15">
        <f>Speeds!E77</f>
        <v>4.5</v>
      </c>
      <c r="N8" s="167" t="s">
        <v>33</v>
      </c>
      <c r="O8" s="168"/>
      <c r="P8" s="180"/>
      <c r="Q8" s="182"/>
      <c r="R8" s="15">
        <f>Speeds!E79</f>
        <v>4</v>
      </c>
      <c r="S8" s="167" t="s">
        <v>33</v>
      </c>
      <c r="T8" s="168"/>
      <c r="U8" s="180"/>
      <c r="V8" s="182"/>
    </row>
    <row r="9" spans="2:22" s="6" customFormat="1" ht="30"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s="6" customFormat="1" ht="19.5" customHeight="1">
      <c r="B10" s="13">
        <v>0.3</v>
      </c>
      <c r="C10" s="26">
        <f>($F10+$G10)*1</f>
        <v>10.8</v>
      </c>
      <c r="D10" s="27">
        <f>($F10+$G10)*2</f>
        <v>21.6</v>
      </c>
      <c r="E10" s="28">
        <f>($F10+$G10)*3</f>
        <v>32.400000000000006</v>
      </c>
      <c r="F10" s="138">
        <f aca="true" t="shared" si="0" ref="F10:F19">B10*$C$7</f>
        <v>6.75</v>
      </c>
      <c r="G10" s="30">
        <f aca="true" t="shared" si="1" ref="G10:G19">B10*$C$8</f>
        <v>4.05</v>
      </c>
      <c r="H10" s="28">
        <f aca="true" t="shared" si="2" ref="H10:H19">(K10+L10)*1</f>
        <v>4.949999999999999</v>
      </c>
      <c r="I10" s="28">
        <f aca="true" t="shared" si="3" ref="I10:I19">(K10+L10)*2</f>
        <v>9.899999999999999</v>
      </c>
      <c r="J10" s="28">
        <f aca="true" t="shared" si="4" ref="J10:J19">(K10+L10)*3</f>
        <v>14.849999999999998</v>
      </c>
      <c r="K10" s="28">
        <f aca="true" t="shared" si="5" ref="K10:K19">B10*$H$7</f>
        <v>3.3</v>
      </c>
      <c r="L10" s="30">
        <f aca="true" t="shared" si="6" ref="L10:L19">B10*$H$8</f>
        <v>1.65</v>
      </c>
      <c r="M10" s="28">
        <f aca="true" t="shared" si="7" ref="M10:M19">(P10+Q10)*1</f>
        <v>4.05</v>
      </c>
      <c r="N10" s="28">
        <f aca="true" t="shared" si="8" ref="N10:N19">(P10+Q10)*2</f>
        <v>8.1</v>
      </c>
      <c r="O10" s="28">
        <f aca="true" t="shared" si="9" ref="O10:O19">(P10+Q10)*3</f>
        <v>12.149999999999999</v>
      </c>
      <c r="P10" s="28">
        <f aca="true" t="shared" si="10" ref="P10:P19">B10*$M$7</f>
        <v>2.6999999999999997</v>
      </c>
      <c r="Q10" s="30">
        <f aca="true" t="shared" si="11" ref="Q10:Q19">B10*$M$8</f>
        <v>1.3499999999999999</v>
      </c>
      <c r="R10" s="28">
        <f aca="true" t="shared" si="12" ref="R10:R19">(U10+V10)*1</f>
        <v>3.45</v>
      </c>
      <c r="S10" s="28">
        <f aca="true" t="shared" si="13" ref="S10:S19">(U10+V10)*2</f>
        <v>6.9</v>
      </c>
      <c r="T10" s="28">
        <f aca="true" t="shared" si="14" ref="T10:T19">(U10+V10)*3</f>
        <v>10.350000000000001</v>
      </c>
      <c r="U10" s="28">
        <f aca="true" t="shared" si="15" ref="U10:U19">B10*$R$7</f>
        <v>2.25</v>
      </c>
      <c r="V10" s="30">
        <f aca="true" t="shared" si="16" ref="V10:V19">B10*$R$8</f>
        <v>1.2</v>
      </c>
    </row>
    <row r="11" spans="2:22" s="6" customFormat="1" ht="19.5" customHeight="1">
      <c r="B11" s="11">
        <v>0.4</v>
      </c>
      <c r="C11" s="31">
        <f aca="true" t="shared" si="17" ref="C11:C19">($F11+$G11)*1</f>
        <v>14.4</v>
      </c>
      <c r="D11" s="32">
        <f aca="true" t="shared" si="18" ref="D11:D19">($F11+$G11)*2</f>
        <v>28.8</v>
      </c>
      <c r="E11" s="32">
        <f aca="true" t="shared" si="19" ref="E11:E19">($F11+$G11)*3</f>
        <v>43.2</v>
      </c>
      <c r="F11" s="32">
        <f t="shared" si="0"/>
        <v>9</v>
      </c>
      <c r="G11" s="33">
        <f t="shared" si="1"/>
        <v>5.4</v>
      </c>
      <c r="H11" s="32">
        <f t="shared" si="2"/>
        <v>6.6000000000000005</v>
      </c>
      <c r="I11" s="32">
        <f t="shared" si="3"/>
        <v>13.200000000000001</v>
      </c>
      <c r="J11" s="32">
        <f t="shared" si="4"/>
        <v>19.8</v>
      </c>
      <c r="K11" s="32">
        <f t="shared" si="5"/>
        <v>4.4</v>
      </c>
      <c r="L11" s="33">
        <f t="shared" si="6"/>
        <v>2.2</v>
      </c>
      <c r="M11" s="32">
        <f t="shared" si="7"/>
        <v>5.4</v>
      </c>
      <c r="N11" s="32">
        <f t="shared" si="8"/>
        <v>10.8</v>
      </c>
      <c r="O11" s="32">
        <f t="shared" si="9"/>
        <v>16.200000000000003</v>
      </c>
      <c r="P11" s="32">
        <f t="shared" si="10"/>
        <v>3.6</v>
      </c>
      <c r="Q11" s="33">
        <f t="shared" si="11"/>
        <v>1.8</v>
      </c>
      <c r="R11" s="32">
        <f t="shared" si="12"/>
        <v>4.6</v>
      </c>
      <c r="S11" s="32">
        <f t="shared" si="13"/>
        <v>9.2</v>
      </c>
      <c r="T11" s="32">
        <f t="shared" si="14"/>
        <v>13.799999999999999</v>
      </c>
      <c r="U11" s="32">
        <f t="shared" si="15"/>
        <v>3</v>
      </c>
      <c r="V11" s="33">
        <f t="shared" si="16"/>
        <v>1.6</v>
      </c>
    </row>
    <row r="12" spans="2:22" s="6" customFormat="1" ht="19.5" customHeight="1">
      <c r="B12" s="11">
        <v>0.5</v>
      </c>
      <c r="C12" s="34">
        <f t="shared" si="17"/>
        <v>18</v>
      </c>
      <c r="D12" s="32">
        <f t="shared" si="18"/>
        <v>36</v>
      </c>
      <c r="E12" s="32">
        <f t="shared" si="19"/>
        <v>54</v>
      </c>
      <c r="F12" s="32">
        <f t="shared" si="0"/>
        <v>11.25</v>
      </c>
      <c r="G12" s="33">
        <f t="shared" si="1"/>
        <v>6.75</v>
      </c>
      <c r="H12" s="32">
        <f t="shared" si="2"/>
        <v>8.25</v>
      </c>
      <c r="I12" s="32">
        <f t="shared" si="3"/>
        <v>16.5</v>
      </c>
      <c r="J12" s="32">
        <f t="shared" si="4"/>
        <v>24.75</v>
      </c>
      <c r="K12" s="32">
        <f t="shared" si="5"/>
        <v>5.5</v>
      </c>
      <c r="L12" s="33">
        <f t="shared" si="6"/>
        <v>2.75</v>
      </c>
      <c r="M12" s="32">
        <f t="shared" si="7"/>
        <v>6.75</v>
      </c>
      <c r="N12" s="32">
        <f t="shared" si="8"/>
        <v>13.5</v>
      </c>
      <c r="O12" s="32">
        <f t="shared" si="9"/>
        <v>20.25</v>
      </c>
      <c r="P12" s="32">
        <f t="shared" si="10"/>
        <v>4.5</v>
      </c>
      <c r="Q12" s="33">
        <f t="shared" si="11"/>
        <v>2.25</v>
      </c>
      <c r="R12" s="32">
        <f t="shared" si="12"/>
        <v>5.75</v>
      </c>
      <c r="S12" s="32">
        <f t="shared" si="13"/>
        <v>11.5</v>
      </c>
      <c r="T12" s="32">
        <f t="shared" si="14"/>
        <v>17.25</v>
      </c>
      <c r="U12" s="32">
        <f t="shared" si="15"/>
        <v>3.75</v>
      </c>
      <c r="V12" s="33">
        <f t="shared" si="16"/>
        <v>2</v>
      </c>
    </row>
    <row r="13" spans="2:22" s="6" customFormat="1" ht="19.5" customHeight="1">
      <c r="B13" s="11">
        <v>0.6</v>
      </c>
      <c r="C13" s="34">
        <f t="shared" si="17"/>
        <v>21.6</v>
      </c>
      <c r="D13" s="32">
        <f t="shared" si="18"/>
        <v>43.2</v>
      </c>
      <c r="E13" s="32">
        <f t="shared" si="19"/>
        <v>64.80000000000001</v>
      </c>
      <c r="F13" s="32">
        <f t="shared" si="0"/>
        <v>13.5</v>
      </c>
      <c r="G13" s="33">
        <f t="shared" si="1"/>
        <v>8.1</v>
      </c>
      <c r="H13" s="32">
        <f t="shared" si="2"/>
        <v>9.899999999999999</v>
      </c>
      <c r="I13" s="39">
        <f t="shared" si="3"/>
        <v>19.799999999999997</v>
      </c>
      <c r="J13" s="32">
        <f t="shared" si="4"/>
        <v>29.699999999999996</v>
      </c>
      <c r="K13" s="32">
        <f t="shared" si="5"/>
        <v>6.6</v>
      </c>
      <c r="L13" s="33">
        <f t="shared" si="6"/>
        <v>3.3</v>
      </c>
      <c r="M13" s="32">
        <f t="shared" si="7"/>
        <v>8.1</v>
      </c>
      <c r="N13" s="32">
        <f t="shared" si="8"/>
        <v>16.2</v>
      </c>
      <c r="O13" s="39">
        <f t="shared" si="9"/>
        <v>24.299999999999997</v>
      </c>
      <c r="P13" s="32">
        <f t="shared" si="10"/>
        <v>5.3999999999999995</v>
      </c>
      <c r="Q13" s="33">
        <f t="shared" si="11"/>
        <v>2.6999999999999997</v>
      </c>
      <c r="R13" s="32">
        <f t="shared" si="12"/>
        <v>6.9</v>
      </c>
      <c r="S13" s="32">
        <f t="shared" si="13"/>
        <v>13.8</v>
      </c>
      <c r="T13" s="39">
        <f t="shared" si="14"/>
        <v>20.700000000000003</v>
      </c>
      <c r="U13" s="32">
        <f t="shared" si="15"/>
        <v>4.5</v>
      </c>
      <c r="V13" s="33">
        <f t="shared" si="16"/>
        <v>2.4</v>
      </c>
    </row>
    <row r="14" spans="2:22" s="6" customFormat="1" ht="19.5" customHeight="1">
      <c r="B14" s="11">
        <v>0.7</v>
      </c>
      <c r="C14" s="34">
        <f t="shared" si="17"/>
        <v>25.199999999999996</v>
      </c>
      <c r="D14" s="32">
        <f t="shared" si="18"/>
        <v>50.39999999999999</v>
      </c>
      <c r="E14" s="32">
        <f t="shared" si="19"/>
        <v>75.6</v>
      </c>
      <c r="F14" s="32">
        <f t="shared" si="0"/>
        <v>15.749999999999998</v>
      </c>
      <c r="G14" s="33">
        <f t="shared" si="1"/>
        <v>9.45</v>
      </c>
      <c r="H14" s="32">
        <f t="shared" si="2"/>
        <v>11.549999999999999</v>
      </c>
      <c r="I14" s="39">
        <f t="shared" si="3"/>
        <v>23.099999999999998</v>
      </c>
      <c r="J14" s="32">
        <f t="shared" si="4"/>
        <v>34.65</v>
      </c>
      <c r="K14" s="32">
        <f t="shared" si="5"/>
        <v>7.699999999999999</v>
      </c>
      <c r="L14" s="33">
        <f t="shared" si="6"/>
        <v>3.8499999999999996</v>
      </c>
      <c r="M14" s="32">
        <f t="shared" si="7"/>
        <v>9.45</v>
      </c>
      <c r="N14" s="32">
        <f t="shared" si="8"/>
        <v>18.9</v>
      </c>
      <c r="O14" s="39">
        <f t="shared" si="9"/>
        <v>28.349999999999998</v>
      </c>
      <c r="P14" s="32">
        <f t="shared" si="10"/>
        <v>6.3</v>
      </c>
      <c r="Q14" s="33">
        <f t="shared" si="11"/>
        <v>3.15</v>
      </c>
      <c r="R14" s="32">
        <f t="shared" si="12"/>
        <v>8.05</v>
      </c>
      <c r="S14" s="32">
        <f t="shared" si="13"/>
        <v>16.1</v>
      </c>
      <c r="T14" s="39">
        <f t="shared" si="14"/>
        <v>24.150000000000002</v>
      </c>
      <c r="U14" s="32">
        <f t="shared" si="15"/>
        <v>5.25</v>
      </c>
      <c r="V14" s="33">
        <f t="shared" si="16"/>
        <v>2.8</v>
      </c>
    </row>
    <row r="15" spans="2:22" s="6" customFormat="1" ht="19.5" customHeight="1">
      <c r="B15" s="11">
        <v>0.8</v>
      </c>
      <c r="C15" s="31">
        <f t="shared" si="17"/>
        <v>28.8</v>
      </c>
      <c r="D15" s="32">
        <f t="shared" si="18"/>
        <v>57.6</v>
      </c>
      <c r="E15" s="35">
        <f t="shared" si="19"/>
        <v>86.4</v>
      </c>
      <c r="F15" s="32">
        <f t="shared" si="0"/>
        <v>18</v>
      </c>
      <c r="G15" s="33">
        <f t="shared" si="1"/>
        <v>10.8</v>
      </c>
      <c r="H15" s="32">
        <f t="shared" si="2"/>
        <v>13.200000000000001</v>
      </c>
      <c r="I15" s="39">
        <f t="shared" si="3"/>
        <v>26.400000000000002</v>
      </c>
      <c r="J15" s="32">
        <f t="shared" si="4"/>
        <v>39.6</v>
      </c>
      <c r="K15" s="32">
        <f t="shared" si="5"/>
        <v>8.8</v>
      </c>
      <c r="L15" s="33">
        <f t="shared" si="6"/>
        <v>4.4</v>
      </c>
      <c r="M15" s="32">
        <f t="shared" si="7"/>
        <v>10.8</v>
      </c>
      <c r="N15" s="39">
        <f t="shared" si="8"/>
        <v>21.6</v>
      </c>
      <c r="O15" s="32">
        <f t="shared" si="9"/>
        <v>32.400000000000006</v>
      </c>
      <c r="P15" s="32">
        <f t="shared" si="10"/>
        <v>7.2</v>
      </c>
      <c r="Q15" s="33">
        <f t="shared" si="11"/>
        <v>3.6</v>
      </c>
      <c r="R15" s="32">
        <f t="shared" si="12"/>
        <v>9.2</v>
      </c>
      <c r="S15" s="32">
        <f t="shared" si="13"/>
        <v>18.4</v>
      </c>
      <c r="T15" s="39">
        <f t="shared" si="14"/>
        <v>27.599999999999998</v>
      </c>
      <c r="U15" s="32">
        <f t="shared" si="15"/>
        <v>6</v>
      </c>
      <c r="V15" s="33">
        <f t="shared" si="16"/>
        <v>3.2</v>
      </c>
    </row>
    <row r="16" spans="2:22" s="6" customFormat="1" ht="19.5" customHeight="1">
      <c r="B16" s="11">
        <v>0.9</v>
      </c>
      <c r="C16" s="31">
        <f t="shared" si="17"/>
        <v>32.4</v>
      </c>
      <c r="D16" s="32">
        <f t="shared" si="18"/>
        <v>64.8</v>
      </c>
      <c r="E16" s="32">
        <f t="shared" si="19"/>
        <v>97.19999999999999</v>
      </c>
      <c r="F16" s="32">
        <f t="shared" si="0"/>
        <v>20.25</v>
      </c>
      <c r="G16" s="33">
        <f t="shared" si="1"/>
        <v>12.15</v>
      </c>
      <c r="H16" s="32">
        <f t="shared" si="2"/>
        <v>14.850000000000001</v>
      </c>
      <c r="I16" s="39">
        <f t="shared" si="3"/>
        <v>29.700000000000003</v>
      </c>
      <c r="J16" s="32">
        <f t="shared" si="4"/>
        <v>44.550000000000004</v>
      </c>
      <c r="K16" s="32">
        <f t="shared" si="5"/>
        <v>9.9</v>
      </c>
      <c r="L16" s="33">
        <f t="shared" si="6"/>
        <v>4.95</v>
      </c>
      <c r="M16" s="32">
        <f t="shared" si="7"/>
        <v>12.149999999999999</v>
      </c>
      <c r="N16" s="32">
        <f t="shared" si="8"/>
        <v>24.299999999999997</v>
      </c>
      <c r="O16" s="32">
        <f t="shared" si="9"/>
        <v>36.449999999999996</v>
      </c>
      <c r="P16" s="32">
        <f t="shared" si="10"/>
        <v>8.1</v>
      </c>
      <c r="Q16" s="33">
        <f t="shared" si="11"/>
        <v>4.05</v>
      </c>
      <c r="R16" s="32">
        <f t="shared" si="12"/>
        <v>10.35</v>
      </c>
      <c r="S16" s="32">
        <f t="shared" si="13"/>
        <v>20.7</v>
      </c>
      <c r="T16" s="39">
        <f t="shared" si="14"/>
        <v>31.049999999999997</v>
      </c>
      <c r="U16" s="32">
        <f t="shared" si="15"/>
        <v>6.75</v>
      </c>
      <c r="V16" s="33">
        <f t="shared" si="16"/>
        <v>3.6</v>
      </c>
    </row>
    <row r="17" spans="2:22" s="6" customFormat="1" ht="19.5" customHeight="1">
      <c r="B17" s="11">
        <v>1</v>
      </c>
      <c r="C17" s="31">
        <f t="shared" si="17"/>
        <v>36</v>
      </c>
      <c r="D17" s="32">
        <f t="shared" si="18"/>
        <v>72</v>
      </c>
      <c r="E17" s="32">
        <f t="shared" si="19"/>
        <v>108</v>
      </c>
      <c r="F17" s="32">
        <f t="shared" si="0"/>
        <v>22.5</v>
      </c>
      <c r="G17" s="33">
        <f t="shared" si="1"/>
        <v>13.5</v>
      </c>
      <c r="H17" s="32">
        <f t="shared" si="2"/>
        <v>16.5</v>
      </c>
      <c r="I17" s="32">
        <f t="shared" si="3"/>
        <v>33</v>
      </c>
      <c r="J17" s="32">
        <f t="shared" si="4"/>
        <v>49.5</v>
      </c>
      <c r="K17" s="32">
        <f t="shared" si="5"/>
        <v>11</v>
      </c>
      <c r="L17" s="33">
        <f t="shared" si="6"/>
        <v>5.5</v>
      </c>
      <c r="M17" s="32">
        <f t="shared" si="7"/>
        <v>13.5</v>
      </c>
      <c r="N17" s="39">
        <f t="shared" si="8"/>
        <v>27</v>
      </c>
      <c r="O17" s="32">
        <f t="shared" si="9"/>
        <v>40.5</v>
      </c>
      <c r="P17" s="32">
        <f t="shared" si="10"/>
        <v>9</v>
      </c>
      <c r="Q17" s="33">
        <f t="shared" si="11"/>
        <v>4.5</v>
      </c>
      <c r="R17" s="32">
        <f t="shared" si="12"/>
        <v>11.5</v>
      </c>
      <c r="S17" s="39">
        <f t="shared" si="13"/>
        <v>23</v>
      </c>
      <c r="T17" s="32">
        <f t="shared" si="14"/>
        <v>34.5</v>
      </c>
      <c r="U17" s="32">
        <f t="shared" si="15"/>
        <v>7.5</v>
      </c>
      <c r="V17" s="33">
        <f t="shared" si="16"/>
        <v>4</v>
      </c>
    </row>
    <row r="18" spans="2:22" s="6" customFormat="1" ht="19.5" customHeight="1">
      <c r="B18" s="11">
        <v>1.1</v>
      </c>
      <c r="C18" s="31">
        <f t="shared" si="17"/>
        <v>39.60000000000001</v>
      </c>
      <c r="D18" s="32">
        <f t="shared" si="18"/>
        <v>79.20000000000002</v>
      </c>
      <c r="E18" s="32">
        <f t="shared" si="19"/>
        <v>118.80000000000003</v>
      </c>
      <c r="F18" s="32">
        <f t="shared" si="0"/>
        <v>24.750000000000004</v>
      </c>
      <c r="G18" s="33">
        <f t="shared" si="1"/>
        <v>14.850000000000001</v>
      </c>
      <c r="H18" s="32">
        <f t="shared" si="2"/>
        <v>18.150000000000002</v>
      </c>
      <c r="I18" s="32">
        <f t="shared" si="3"/>
        <v>36.300000000000004</v>
      </c>
      <c r="J18" s="39">
        <f t="shared" si="4"/>
        <v>54.45</v>
      </c>
      <c r="K18" s="32">
        <f t="shared" si="5"/>
        <v>12.100000000000001</v>
      </c>
      <c r="L18" s="33">
        <f t="shared" si="6"/>
        <v>6.050000000000001</v>
      </c>
      <c r="M18" s="32">
        <f t="shared" si="7"/>
        <v>14.850000000000001</v>
      </c>
      <c r="N18" s="39">
        <f t="shared" si="8"/>
        <v>29.700000000000003</v>
      </c>
      <c r="O18" s="32">
        <f t="shared" si="9"/>
        <v>44.550000000000004</v>
      </c>
      <c r="P18" s="32">
        <f t="shared" si="10"/>
        <v>9.9</v>
      </c>
      <c r="Q18" s="33">
        <f t="shared" si="11"/>
        <v>4.95</v>
      </c>
      <c r="R18" s="32">
        <f t="shared" si="12"/>
        <v>12.65</v>
      </c>
      <c r="S18" s="39">
        <f t="shared" si="13"/>
        <v>25.3</v>
      </c>
      <c r="T18" s="32">
        <f t="shared" si="14"/>
        <v>37.95</v>
      </c>
      <c r="U18" s="32">
        <f t="shared" si="15"/>
        <v>8.25</v>
      </c>
      <c r="V18" s="33">
        <f t="shared" si="16"/>
        <v>4.4</v>
      </c>
    </row>
    <row r="19" spans="2:22" s="6" customFormat="1" ht="19.5" customHeight="1" thickBot="1">
      <c r="B19" s="12">
        <v>1.2</v>
      </c>
      <c r="C19" s="36">
        <f t="shared" si="17"/>
        <v>43.2</v>
      </c>
      <c r="D19" s="37">
        <f t="shared" si="18"/>
        <v>86.4</v>
      </c>
      <c r="E19" s="37">
        <f t="shared" si="19"/>
        <v>129.60000000000002</v>
      </c>
      <c r="F19" s="37">
        <f t="shared" si="0"/>
        <v>27</v>
      </c>
      <c r="G19" s="38">
        <f t="shared" si="1"/>
        <v>16.2</v>
      </c>
      <c r="H19" s="37">
        <f t="shared" si="2"/>
        <v>19.799999999999997</v>
      </c>
      <c r="I19" s="37">
        <f t="shared" si="3"/>
        <v>39.599999999999994</v>
      </c>
      <c r="J19" s="37">
        <f t="shared" si="4"/>
        <v>59.39999999999999</v>
      </c>
      <c r="K19" s="37">
        <f t="shared" si="5"/>
        <v>13.2</v>
      </c>
      <c r="L19" s="38">
        <f t="shared" si="6"/>
        <v>6.6</v>
      </c>
      <c r="M19" s="37">
        <f t="shared" si="7"/>
        <v>16.2</v>
      </c>
      <c r="N19" s="40">
        <f t="shared" si="8"/>
        <v>32.4</v>
      </c>
      <c r="O19" s="37">
        <f t="shared" si="9"/>
        <v>48.599999999999994</v>
      </c>
      <c r="P19" s="37">
        <f t="shared" si="10"/>
        <v>10.799999999999999</v>
      </c>
      <c r="Q19" s="38">
        <f t="shared" si="11"/>
        <v>5.3999999999999995</v>
      </c>
      <c r="R19" s="37">
        <f t="shared" si="12"/>
        <v>13.8</v>
      </c>
      <c r="S19" s="40">
        <f t="shared" si="13"/>
        <v>27.6</v>
      </c>
      <c r="T19" s="37">
        <f t="shared" si="14"/>
        <v>41.400000000000006</v>
      </c>
      <c r="U19" s="37">
        <f t="shared" si="15"/>
        <v>9</v>
      </c>
      <c r="V19" s="38">
        <f t="shared" si="16"/>
        <v>4.8</v>
      </c>
    </row>
    <row r="20" spans="2:22" s="6" customFormat="1" ht="19.5" customHeight="1">
      <c r="B20" s="2"/>
      <c r="C20" s="2"/>
      <c r="D20" s="2"/>
      <c r="E20" s="2"/>
      <c r="F20" s="2"/>
      <c r="G20" s="2"/>
      <c r="H20" s="2"/>
      <c r="I20" s="2"/>
      <c r="J20" s="2"/>
      <c r="K20" s="2"/>
      <c r="L20" s="2"/>
      <c r="M20" s="2"/>
      <c r="N20" s="2"/>
      <c r="O20" s="2"/>
      <c r="P20" s="2"/>
      <c r="Q20" s="2"/>
      <c r="R20" s="2"/>
      <c r="S20" s="2"/>
      <c r="T20" s="2"/>
      <c r="U20" s="2"/>
      <c r="V20" s="7"/>
    </row>
    <row r="21" spans="2:22" s="6" customFormat="1" ht="19.5" customHeight="1">
      <c r="B21" s="2"/>
      <c r="C21" s="2"/>
      <c r="D21" s="2"/>
      <c r="E21" s="2"/>
      <c r="F21" s="2"/>
      <c r="G21" s="2"/>
      <c r="H21" s="2"/>
      <c r="I21" s="2"/>
      <c r="J21" s="2"/>
      <c r="K21" s="2"/>
      <c r="L21" s="2"/>
      <c r="M21" s="2"/>
      <c r="N21" s="2"/>
      <c r="O21" s="2"/>
      <c r="P21" s="2"/>
      <c r="Q21" s="2"/>
      <c r="R21" s="2"/>
      <c r="S21" s="2"/>
      <c r="T21" s="2"/>
      <c r="U21" s="2"/>
      <c r="V21" s="2"/>
    </row>
    <row r="40" spans="2:5" ht="12.75">
      <c r="B40" s="14" t="s">
        <v>75</v>
      </c>
      <c r="C40" s="2">
        <f>H4*0.95</f>
        <v>28.5</v>
      </c>
      <c r="D40" s="2">
        <f>H4*1.05</f>
        <v>31.5</v>
      </c>
      <c r="E40" s="14" t="s">
        <v>74</v>
      </c>
    </row>
  </sheetData>
  <sheetProtection/>
  <mergeCells count="20">
    <mergeCell ref="M6:Q6"/>
    <mergeCell ref="R6:V6"/>
    <mergeCell ref="U7:U9"/>
    <mergeCell ref="Q7:Q9"/>
    <mergeCell ref="V7:V9"/>
    <mergeCell ref="N7:O7"/>
    <mergeCell ref="N8:O8"/>
    <mergeCell ref="S7:T7"/>
    <mergeCell ref="S8:T8"/>
    <mergeCell ref="P7:P9"/>
    <mergeCell ref="D7:E7"/>
    <mergeCell ref="D8:E8"/>
    <mergeCell ref="C6:G6"/>
    <mergeCell ref="H6:L6"/>
    <mergeCell ref="F7:F9"/>
    <mergeCell ref="I8:J8"/>
    <mergeCell ref="G7:G9"/>
    <mergeCell ref="K7:K9"/>
    <mergeCell ref="L7:L9"/>
    <mergeCell ref="I7:J7"/>
  </mergeCells>
  <conditionalFormatting sqref="G10:G19 F19 F10:F17 K10:L19 P10:Q19 U10:V19">
    <cfRule type="cellIs" priority="1" dxfId="2" operator="between" stopIfTrue="1">
      <formula>#REF!</formula>
      <formula>#REF!</formula>
    </cfRule>
  </conditionalFormatting>
  <conditionalFormatting sqref="C10:E19 H10:J19 M10:O19 R10:T19">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2" r:id="rId1"/>
  <headerFooter alignWithMargins="0">
    <oddFooter>&amp;RDCJ November 2009 Version 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V39"/>
  <sheetViews>
    <sheetView view="pageBreakPreview" zoomScale="60" zoomScalePageLayoutView="0" workbookViewId="0" topLeftCell="A1">
      <selection activeCell="J3" sqref="J3"/>
    </sheetView>
  </sheetViews>
  <sheetFormatPr defaultColWidth="9.140625" defaultRowHeight="12.75"/>
  <cols>
    <col min="1" max="1" width="2.421875" style="2" customWidth="1"/>
    <col min="2" max="2" width="16.8515625" style="2" customWidth="1"/>
    <col min="3" max="22" width="6.57421875" style="2" customWidth="1"/>
    <col min="23" max="16384" width="9.140625" style="2" customWidth="1"/>
  </cols>
  <sheetData>
    <row r="1" ht="19.5" customHeight="1">
      <c r="B1" s="1" t="s">
        <v>0</v>
      </c>
    </row>
    <row r="2" spans="2:5" s="3" customFormat="1" ht="19.5" customHeight="1">
      <c r="B2" s="1" t="s">
        <v>79</v>
      </c>
      <c r="E2" s="3" t="s">
        <v>80</v>
      </c>
    </row>
    <row r="3" ht="19.5" customHeight="1"/>
    <row r="4" spans="5:17" ht="19.5" customHeight="1">
      <c r="E4" s="3"/>
      <c r="F4" s="3" t="s">
        <v>48</v>
      </c>
      <c r="G4" s="3"/>
      <c r="H4" s="3">
        <v>50</v>
      </c>
      <c r="I4" s="3" t="s">
        <v>74</v>
      </c>
      <c r="J4" s="14"/>
      <c r="K4" s="3"/>
      <c r="L4" s="14"/>
      <c r="M4" s="14"/>
      <c r="Q4" s="14"/>
    </row>
    <row r="5" spans="7:17" ht="19.5" customHeight="1" thickBot="1">
      <c r="G5" s="5"/>
      <c r="M5" s="14"/>
      <c r="Q5" s="14"/>
    </row>
    <row r="6" spans="2:22" s="6" customFormat="1"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s="6" customFormat="1" ht="19.5" customHeight="1">
      <c r="B7" s="9" t="s">
        <v>3</v>
      </c>
      <c r="C7" s="15">
        <f>Speeds!E82</f>
        <v>17.142857142857142</v>
      </c>
      <c r="D7" s="157" t="s">
        <v>33</v>
      </c>
      <c r="E7" s="211"/>
      <c r="F7" s="179" t="s">
        <v>34</v>
      </c>
      <c r="G7" s="181" t="s">
        <v>35</v>
      </c>
      <c r="H7" s="15">
        <f>Speeds!E85</f>
        <v>13.333333333333334</v>
      </c>
      <c r="I7" s="157" t="s">
        <v>33</v>
      </c>
      <c r="J7" s="158"/>
      <c r="K7" s="179" t="s">
        <v>34</v>
      </c>
      <c r="L7" s="181" t="s">
        <v>35</v>
      </c>
      <c r="M7" s="15">
        <f>Speeds!E88</f>
        <v>12.244897959183673</v>
      </c>
      <c r="N7" s="157" t="s">
        <v>33</v>
      </c>
      <c r="O7" s="158"/>
      <c r="P7" s="179" t="s">
        <v>34</v>
      </c>
      <c r="Q7" s="181" t="s">
        <v>35</v>
      </c>
      <c r="R7" s="15">
        <f>Speeds!E91</f>
        <v>12.121212121212121</v>
      </c>
      <c r="S7" s="157" t="s">
        <v>33</v>
      </c>
      <c r="T7" s="158"/>
      <c r="U7" s="179" t="s">
        <v>34</v>
      </c>
      <c r="V7" s="181" t="s">
        <v>35</v>
      </c>
    </row>
    <row r="8" spans="2:22" s="6" customFormat="1" ht="19.5" customHeight="1">
      <c r="B8" s="9" t="s">
        <v>4</v>
      </c>
      <c r="C8" s="15">
        <f>Speeds!E83</f>
        <v>15</v>
      </c>
      <c r="D8" s="173" t="s">
        <v>33</v>
      </c>
      <c r="E8" s="174"/>
      <c r="F8" s="180"/>
      <c r="G8" s="182"/>
      <c r="H8" s="15">
        <f>Speeds!E86</f>
        <v>11.320754716981133</v>
      </c>
      <c r="I8" s="167" t="s">
        <v>33</v>
      </c>
      <c r="J8" s="168"/>
      <c r="K8" s="180"/>
      <c r="L8" s="182"/>
      <c r="M8" s="15">
        <f>Speeds!E89</f>
        <v>9.375</v>
      </c>
      <c r="N8" s="167" t="s">
        <v>33</v>
      </c>
      <c r="O8" s="168"/>
      <c r="P8" s="180"/>
      <c r="Q8" s="182"/>
      <c r="R8" s="15">
        <f>Speeds!E92</f>
        <v>7.5</v>
      </c>
      <c r="S8" s="167" t="s">
        <v>33</v>
      </c>
      <c r="T8" s="168"/>
      <c r="U8" s="180"/>
      <c r="V8" s="182"/>
    </row>
    <row r="9" spans="2:22" s="6" customFormat="1" ht="30"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s="6" customFormat="1" ht="19.5" customHeight="1">
      <c r="B10" s="13">
        <v>0.3</v>
      </c>
      <c r="C10" s="26">
        <f>($F10+$G10)*1</f>
        <v>9.642857142857142</v>
      </c>
      <c r="D10" s="27">
        <f>($F10+$G10)*2</f>
        <v>19.285714285714285</v>
      </c>
      <c r="E10" s="28">
        <f>($F10+$G10)*3</f>
        <v>28.928571428571427</v>
      </c>
      <c r="F10" s="138">
        <f aca="true" t="shared" si="0" ref="F10:F19">B10*$C$7</f>
        <v>5.142857142857142</v>
      </c>
      <c r="G10" s="30">
        <f aca="true" t="shared" si="1" ref="G10:G19">B10*$C$8</f>
        <v>4.5</v>
      </c>
      <c r="H10" s="28">
        <f aca="true" t="shared" si="2" ref="H10:H19">(K10+L10)*1</f>
        <v>7.39622641509434</v>
      </c>
      <c r="I10" s="28">
        <f aca="true" t="shared" si="3" ref="I10:I19">(K10+L10)*2</f>
        <v>14.79245283018868</v>
      </c>
      <c r="J10" s="28">
        <f aca="true" t="shared" si="4" ref="J10:J19">(K10+L10)*3</f>
        <v>22.18867924528302</v>
      </c>
      <c r="K10" s="28">
        <f aca="true" t="shared" si="5" ref="K10:K19">B10*$H$7</f>
        <v>4</v>
      </c>
      <c r="L10" s="30">
        <f aca="true" t="shared" si="6" ref="L10:L19">B10*$H$8</f>
        <v>3.3962264150943398</v>
      </c>
      <c r="M10" s="28">
        <f aca="true" t="shared" si="7" ref="M10:M19">(P10+Q10)*1</f>
        <v>6.485969387755102</v>
      </c>
      <c r="N10" s="28">
        <f aca="true" t="shared" si="8" ref="N10:N19">(P10+Q10)*2</f>
        <v>12.971938775510203</v>
      </c>
      <c r="O10" s="28">
        <f aca="true" t="shared" si="9" ref="O10:O19">(P10+Q10)*3</f>
        <v>19.457908163265305</v>
      </c>
      <c r="P10" s="28">
        <f aca="true" t="shared" si="10" ref="P10:P19">B10*$M$7</f>
        <v>3.6734693877551017</v>
      </c>
      <c r="Q10" s="30">
        <f aca="true" t="shared" si="11" ref="Q10:Q19">B10*$M$8</f>
        <v>2.8125</v>
      </c>
      <c r="R10" s="28">
        <f aca="true" t="shared" si="12" ref="R10:R19">(U10+V10)*1</f>
        <v>5.886363636363637</v>
      </c>
      <c r="S10" s="28">
        <f aca="true" t="shared" si="13" ref="S10:S19">(U10+V10)*2</f>
        <v>11.772727272727273</v>
      </c>
      <c r="T10" s="28">
        <f aca="true" t="shared" si="14" ref="T10:T19">(U10+V10)*3</f>
        <v>17.65909090909091</v>
      </c>
      <c r="U10" s="28">
        <f aca="true" t="shared" si="15" ref="U10:U19">B10*$R$7</f>
        <v>3.6363636363636362</v>
      </c>
      <c r="V10" s="30">
        <f aca="true" t="shared" si="16" ref="V10:V19">B10*$R$8</f>
        <v>2.25</v>
      </c>
    </row>
    <row r="11" spans="2:22" s="6" customFormat="1" ht="19.5" customHeight="1">
      <c r="B11" s="11">
        <v>0.4</v>
      </c>
      <c r="C11" s="31">
        <f aca="true" t="shared" si="17" ref="C11:C27">($F11+$G11)*1</f>
        <v>12.857142857142858</v>
      </c>
      <c r="D11" s="32">
        <f aca="true" t="shared" si="18" ref="D11:D27">($F11+$G11)*2</f>
        <v>25.714285714285715</v>
      </c>
      <c r="E11" s="32">
        <f aca="true" t="shared" si="19" ref="E11:E27">($F11+$G11)*3</f>
        <v>38.57142857142857</v>
      </c>
      <c r="F11" s="32">
        <f t="shared" si="0"/>
        <v>6.857142857142858</v>
      </c>
      <c r="G11" s="33">
        <f t="shared" si="1"/>
        <v>6</v>
      </c>
      <c r="H11" s="32">
        <f t="shared" si="2"/>
        <v>9.861635220125788</v>
      </c>
      <c r="I11" s="32">
        <f t="shared" si="3"/>
        <v>19.723270440251575</v>
      </c>
      <c r="J11" s="32">
        <f t="shared" si="4"/>
        <v>29.584905660377363</v>
      </c>
      <c r="K11" s="32">
        <f t="shared" si="5"/>
        <v>5.333333333333334</v>
      </c>
      <c r="L11" s="33">
        <f t="shared" si="6"/>
        <v>4.528301886792454</v>
      </c>
      <c r="M11" s="32">
        <f t="shared" si="7"/>
        <v>8.64795918367347</v>
      </c>
      <c r="N11" s="32">
        <f t="shared" si="8"/>
        <v>17.29591836734694</v>
      </c>
      <c r="O11" s="32">
        <f t="shared" si="9"/>
        <v>25.943877551020407</v>
      </c>
      <c r="P11" s="32">
        <f t="shared" si="10"/>
        <v>4.8979591836734695</v>
      </c>
      <c r="Q11" s="33">
        <f t="shared" si="11"/>
        <v>3.75</v>
      </c>
      <c r="R11" s="32">
        <f t="shared" si="12"/>
        <v>7.848484848484849</v>
      </c>
      <c r="S11" s="32">
        <f t="shared" si="13"/>
        <v>15.696969696969697</v>
      </c>
      <c r="T11" s="32">
        <f t="shared" si="14"/>
        <v>23.545454545454547</v>
      </c>
      <c r="U11" s="32">
        <f t="shared" si="15"/>
        <v>4.848484848484849</v>
      </c>
      <c r="V11" s="33">
        <f t="shared" si="16"/>
        <v>3</v>
      </c>
    </row>
    <row r="12" spans="2:22" s="6" customFormat="1" ht="19.5" customHeight="1">
      <c r="B12" s="11">
        <v>0.5</v>
      </c>
      <c r="C12" s="34">
        <f t="shared" si="17"/>
        <v>16.07142857142857</v>
      </c>
      <c r="D12" s="32">
        <f t="shared" si="18"/>
        <v>32.14285714285714</v>
      </c>
      <c r="E12" s="32">
        <f t="shared" si="19"/>
        <v>48.21428571428571</v>
      </c>
      <c r="F12" s="32">
        <f t="shared" si="0"/>
        <v>8.571428571428571</v>
      </c>
      <c r="G12" s="33">
        <f t="shared" si="1"/>
        <v>7.5</v>
      </c>
      <c r="H12" s="32">
        <f t="shared" si="2"/>
        <v>12.327044025157234</v>
      </c>
      <c r="I12" s="32">
        <f t="shared" si="3"/>
        <v>24.654088050314467</v>
      </c>
      <c r="J12" s="32">
        <f t="shared" si="4"/>
        <v>36.9811320754717</v>
      </c>
      <c r="K12" s="32">
        <f t="shared" si="5"/>
        <v>6.666666666666667</v>
      </c>
      <c r="L12" s="33">
        <f t="shared" si="6"/>
        <v>5.660377358490567</v>
      </c>
      <c r="M12" s="32">
        <f t="shared" si="7"/>
        <v>10.809948979591837</v>
      </c>
      <c r="N12" s="32">
        <f t="shared" si="8"/>
        <v>21.619897959183675</v>
      </c>
      <c r="O12" s="32">
        <f t="shared" si="9"/>
        <v>32.42984693877551</v>
      </c>
      <c r="P12" s="32">
        <f t="shared" si="10"/>
        <v>6.122448979591836</v>
      </c>
      <c r="Q12" s="33">
        <f t="shared" si="11"/>
        <v>4.6875</v>
      </c>
      <c r="R12" s="32">
        <f t="shared" si="12"/>
        <v>9.81060606060606</v>
      </c>
      <c r="S12" s="32">
        <f t="shared" si="13"/>
        <v>19.62121212121212</v>
      </c>
      <c r="T12" s="32">
        <f t="shared" si="14"/>
        <v>29.43181818181818</v>
      </c>
      <c r="U12" s="32">
        <f t="shared" si="15"/>
        <v>6.0606060606060606</v>
      </c>
      <c r="V12" s="33">
        <f t="shared" si="16"/>
        <v>3.75</v>
      </c>
    </row>
    <row r="13" spans="2:22" s="6" customFormat="1" ht="19.5" customHeight="1">
      <c r="B13" s="11">
        <v>0.6</v>
      </c>
      <c r="C13" s="34">
        <f t="shared" si="17"/>
        <v>19.285714285714285</v>
      </c>
      <c r="D13" s="32">
        <f t="shared" si="18"/>
        <v>38.57142857142857</v>
      </c>
      <c r="E13" s="32">
        <f t="shared" si="19"/>
        <v>57.857142857142854</v>
      </c>
      <c r="F13" s="32">
        <f t="shared" si="0"/>
        <v>10.285714285714285</v>
      </c>
      <c r="G13" s="33">
        <f t="shared" si="1"/>
        <v>9</v>
      </c>
      <c r="H13" s="32">
        <f t="shared" si="2"/>
        <v>14.79245283018868</v>
      </c>
      <c r="I13" s="39">
        <f t="shared" si="3"/>
        <v>29.58490566037736</v>
      </c>
      <c r="J13" s="32">
        <f t="shared" si="4"/>
        <v>44.37735849056604</v>
      </c>
      <c r="K13" s="32">
        <f t="shared" si="5"/>
        <v>8</v>
      </c>
      <c r="L13" s="33">
        <f t="shared" si="6"/>
        <v>6.7924528301886795</v>
      </c>
      <c r="M13" s="32">
        <f t="shared" si="7"/>
        <v>12.971938775510203</v>
      </c>
      <c r="N13" s="32">
        <f t="shared" si="8"/>
        <v>25.943877551020407</v>
      </c>
      <c r="O13" s="39">
        <f t="shared" si="9"/>
        <v>38.91581632653061</v>
      </c>
      <c r="P13" s="32">
        <f t="shared" si="10"/>
        <v>7.346938775510203</v>
      </c>
      <c r="Q13" s="33">
        <f t="shared" si="11"/>
        <v>5.625</v>
      </c>
      <c r="R13" s="32">
        <f t="shared" si="12"/>
        <v>11.772727272727273</v>
      </c>
      <c r="S13" s="32">
        <f t="shared" si="13"/>
        <v>23.545454545454547</v>
      </c>
      <c r="T13" s="39">
        <f t="shared" si="14"/>
        <v>35.31818181818182</v>
      </c>
      <c r="U13" s="32">
        <f t="shared" si="15"/>
        <v>7.2727272727272725</v>
      </c>
      <c r="V13" s="33">
        <f t="shared" si="16"/>
        <v>4.5</v>
      </c>
    </row>
    <row r="14" spans="2:22" s="6" customFormat="1" ht="19.5" customHeight="1">
      <c r="B14" s="11">
        <v>0.7</v>
      </c>
      <c r="C14" s="34">
        <f t="shared" si="17"/>
        <v>22.5</v>
      </c>
      <c r="D14" s="32">
        <f t="shared" si="18"/>
        <v>45</v>
      </c>
      <c r="E14" s="32">
        <f t="shared" si="19"/>
        <v>67.5</v>
      </c>
      <c r="F14" s="32">
        <f t="shared" si="0"/>
        <v>11.999999999999998</v>
      </c>
      <c r="G14" s="33">
        <f t="shared" si="1"/>
        <v>10.5</v>
      </c>
      <c r="H14" s="32">
        <f t="shared" si="2"/>
        <v>17.257861635220127</v>
      </c>
      <c r="I14" s="39">
        <f t="shared" si="3"/>
        <v>34.515723270440255</v>
      </c>
      <c r="J14" s="32">
        <f t="shared" si="4"/>
        <v>51.773584905660385</v>
      </c>
      <c r="K14" s="32">
        <f t="shared" si="5"/>
        <v>9.333333333333334</v>
      </c>
      <c r="L14" s="33">
        <f t="shared" si="6"/>
        <v>7.9245283018867925</v>
      </c>
      <c r="M14" s="32">
        <f t="shared" si="7"/>
        <v>15.133928571428571</v>
      </c>
      <c r="N14" s="32">
        <f t="shared" si="8"/>
        <v>30.267857142857142</v>
      </c>
      <c r="O14" s="39">
        <f t="shared" si="9"/>
        <v>45.401785714285715</v>
      </c>
      <c r="P14" s="32">
        <f t="shared" si="10"/>
        <v>8.571428571428571</v>
      </c>
      <c r="Q14" s="33">
        <f t="shared" si="11"/>
        <v>6.5625</v>
      </c>
      <c r="R14" s="32">
        <f t="shared" si="12"/>
        <v>13.734848484848484</v>
      </c>
      <c r="S14" s="32">
        <f t="shared" si="13"/>
        <v>27.46969696969697</v>
      </c>
      <c r="T14" s="39">
        <f t="shared" si="14"/>
        <v>41.20454545454545</v>
      </c>
      <c r="U14" s="32">
        <f t="shared" si="15"/>
        <v>8.484848484848484</v>
      </c>
      <c r="V14" s="33">
        <f t="shared" si="16"/>
        <v>5.25</v>
      </c>
    </row>
    <row r="15" spans="2:22" s="6" customFormat="1" ht="19.5" customHeight="1">
      <c r="B15" s="11">
        <v>0.8</v>
      </c>
      <c r="C15" s="31">
        <f t="shared" si="17"/>
        <v>25.714285714285715</v>
      </c>
      <c r="D15" s="32">
        <f t="shared" si="18"/>
        <v>51.42857142857143</v>
      </c>
      <c r="E15" s="35">
        <f t="shared" si="19"/>
        <v>77.14285714285714</v>
      </c>
      <c r="F15" s="32">
        <f t="shared" si="0"/>
        <v>13.714285714285715</v>
      </c>
      <c r="G15" s="33">
        <f t="shared" si="1"/>
        <v>12</v>
      </c>
      <c r="H15" s="32">
        <f t="shared" si="2"/>
        <v>19.723270440251575</v>
      </c>
      <c r="I15" s="39">
        <f t="shared" si="3"/>
        <v>39.44654088050315</v>
      </c>
      <c r="J15" s="32">
        <f t="shared" si="4"/>
        <v>59.169811320754725</v>
      </c>
      <c r="K15" s="32">
        <f t="shared" si="5"/>
        <v>10.666666666666668</v>
      </c>
      <c r="L15" s="33">
        <f t="shared" si="6"/>
        <v>9.056603773584907</v>
      </c>
      <c r="M15" s="32">
        <f t="shared" si="7"/>
        <v>17.29591836734694</v>
      </c>
      <c r="N15" s="39">
        <f t="shared" si="8"/>
        <v>34.59183673469388</v>
      </c>
      <c r="O15" s="32">
        <f t="shared" si="9"/>
        <v>51.88775510204081</v>
      </c>
      <c r="P15" s="32">
        <f t="shared" si="10"/>
        <v>9.795918367346939</v>
      </c>
      <c r="Q15" s="33">
        <f t="shared" si="11"/>
        <v>7.5</v>
      </c>
      <c r="R15" s="32">
        <f t="shared" si="12"/>
        <v>15.696969696969697</v>
      </c>
      <c r="S15" s="32">
        <f t="shared" si="13"/>
        <v>31.393939393939394</v>
      </c>
      <c r="T15" s="39">
        <f t="shared" si="14"/>
        <v>47.09090909090909</v>
      </c>
      <c r="U15" s="32">
        <f t="shared" si="15"/>
        <v>9.696969696969697</v>
      </c>
      <c r="V15" s="33">
        <f t="shared" si="16"/>
        <v>6</v>
      </c>
    </row>
    <row r="16" spans="2:22" s="6" customFormat="1" ht="19.5" customHeight="1">
      <c r="B16" s="11">
        <v>0.9</v>
      </c>
      <c r="C16" s="31">
        <f t="shared" si="17"/>
        <v>28.92857142857143</v>
      </c>
      <c r="D16" s="32">
        <f t="shared" si="18"/>
        <v>57.85714285714286</v>
      </c>
      <c r="E16" s="32">
        <f t="shared" si="19"/>
        <v>86.78571428571429</v>
      </c>
      <c r="F16" s="32">
        <f t="shared" si="0"/>
        <v>15.428571428571429</v>
      </c>
      <c r="G16" s="33">
        <f t="shared" si="1"/>
        <v>13.5</v>
      </c>
      <c r="H16" s="32">
        <f t="shared" si="2"/>
        <v>22.18867924528302</v>
      </c>
      <c r="I16" s="39">
        <f t="shared" si="3"/>
        <v>44.37735849056604</v>
      </c>
      <c r="J16" s="32">
        <f t="shared" si="4"/>
        <v>66.56603773584905</v>
      </c>
      <c r="K16" s="32">
        <f t="shared" si="5"/>
        <v>12</v>
      </c>
      <c r="L16" s="33">
        <f t="shared" si="6"/>
        <v>10.18867924528302</v>
      </c>
      <c r="M16" s="32">
        <f t="shared" si="7"/>
        <v>19.457908163265305</v>
      </c>
      <c r="N16" s="32">
        <f t="shared" si="8"/>
        <v>38.91581632653061</v>
      </c>
      <c r="O16" s="32">
        <f t="shared" si="9"/>
        <v>58.37372448979592</v>
      </c>
      <c r="P16" s="32">
        <f t="shared" si="10"/>
        <v>11.020408163265305</v>
      </c>
      <c r="Q16" s="33">
        <f t="shared" si="11"/>
        <v>8.4375</v>
      </c>
      <c r="R16" s="32">
        <f t="shared" si="12"/>
        <v>17.65909090909091</v>
      </c>
      <c r="S16" s="32">
        <f t="shared" si="13"/>
        <v>35.31818181818182</v>
      </c>
      <c r="T16" s="39">
        <f t="shared" si="14"/>
        <v>52.977272727272734</v>
      </c>
      <c r="U16" s="32">
        <f t="shared" si="15"/>
        <v>10.90909090909091</v>
      </c>
      <c r="V16" s="33">
        <f t="shared" si="16"/>
        <v>6.75</v>
      </c>
    </row>
    <row r="17" spans="2:22" s="6" customFormat="1" ht="19.5" customHeight="1">
      <c r="B17" s="11">
        <v>1</v>
      </c>
      <c r="C17" s="31">
        <f t="shared" si="17"/>
        <v>32.14285714285714</v>
      </c>
      <c r="D17" s="32">
        <f t="shared" si="18"/>
        <v>64.28571428571428</v>
      </c>
      <c r="E17" s="32">
        <f t="shared" si="19"/>
        <v>96.42857142857142</v>
      </c>
      <c r="F17" s="32">
        <f t="shared" si="0"/>
        <v>17.142857142857142</v>
      </c>
      <c r="G17" s="33">
        <f t="shared" si="1"/>
        <v>15</v>
      </c>
      <c r="H17" s="32">
        <f t="shared" si="2"/>
        <v>24.654088050314467</v>
      </c>
      <c r="I17" s="32">
        <f t="shared" si="3"/>
        <v>49.308176100628934</v>
      </c>
      <c r="J17" s="32">
        <f t="shared" si="4"/>
        <v>73.9622641509434</v>
      </c>
      <c r="K17" s="32">
        <f t="shared" si="5"/>
        <v>13.333333333333334</v>
      </c>
      <c r="L17" s="33">
        <f t="shared" si="6"/>
        <v>11.320754716981133</v>
      </c>
      <c r="M17" s="32">
        <f t="shared" si="7"/>
        <v>21.619897959183675</v>
      </c>
      <c r="N17" s="39">
        <f t="shared" si="8"/>
        <v>43.23979591836735</v>
      </c>
      <c r="O17" s="32">
        <f t="shared" si="9"/>
        <v>64.85969387755102</v>
      </c>
      <c r="P17" s="32">
        <f t="shared" si="10"/>
        <v>12.244897959183673</v>
      </c>
      <c r="Q17" s="33">
        <f t="shared" si="11"/>
        <v>9.375</v>
      </c>
      <c r="R17" s="32">
        <f t="shared" si="12"/>
        <v>19.62121212121212</v>
      </c>
      <c r="S17" s="39">
        <f t="shared" si="13"/>
        <v>39.24242424242424</v>
      </c>
      <c r="T17" s="32">
        <f t="shared" si="14"/>
        <v>58.86363636363636</v>
      </c>
      <c r="U17" s="32">
        <f t="shared" si="15"/>
        <v>12.121212121212121</v>
      </c>
      <c r="V17" s="33">
        <f t="shared" si="16"/>
        <v>7.5</v>
      </c>
    </row>
    <row r="18" spans="2:22" s="6" customFormat="1" ht="19.5" customHeight="1">
      <c r="B18" s="11">
        <v>1.1</v>
      </c>
      <c r="C18" s="31">
        <f t="shared" si="17"/>
        <v>35.35714285714286</v>
      </c>
      <c r="D18" s="32">
        <f t="shared" si="18"/>
        <v>70.71428571428572</v>
      </c>
      <c r="E18" s="32">
        <f t="shared" si="19"/>
        <v>106.07142857142858</v>
      </c>
      <c r="F18" s="32">
        <f t="shared" si="0"/>
        <v>18.857142857142858</v>
      </c>
      <c r="G18" s="33">
        <f t="shared" si="1"/>
        <v>16.5</v>
      </c>
      <c r="H18" s="32">
        <f t="shared" si="2"/>
        <v>27.119496855345915</v>
      </c>
      <c r="I18" s="32">
        <f t="shared" si="3"/>
        <v>54.23899371069183</v>
      </c>
      <c r="J18" s="39">
        <f t="shared" si="4"/>
        <v>81.35849056603774</v>
      </c>
      <c r="K18" s="32">
        <f t="shared" si="5"/>
        <v>14.666666666666668</v>
      </c>
      <c r="L18" s="33">
        <f t="shared" si="6"/>
        <v>12.452830188679247</v>
      </c>
      <c r="M18" s="32">
        <f t="shared" si="7"/>
        <v>23.78188775510204</v>
      </c>
      <c r="N18" s="39">
        <f t="shared" si="8"/>
        <v>47.56377551020408</v>
      </c>
      <c r="O18" s="32">
        <f t="shared" si="9"/>
        <v>71.34566326530611</v>
      </c>
      <c r="P18" s="32">
        <f t="shared" si="10"/>
        <v>13.46938775510204</v>
      </c>
      <c r="Q18" s="33">
        <f t="shared" si="11"/>
        <v>10.3125</v>
      </c>
      <c r="R18" s="32">
        <f t="shared" si="12"/>
        <v>21.583333333333336</v>
      </c>
      <c r="S18" s="39">
        <f t="shared" si="13"/>
        <v>43.16666666666667</v>
      </c>
      <c r="T18" s="32">
        <f t="shared" si="14"/>
        <v>64.75</v>
      </c>
      <c r="U18" s="32">
        <f t="shared" si="15"/>
        <v>13.333333333333334</v>
      </c>
      <c r="V18" s="33">
        <f t="shared" si="16"/>
        <v>8.25</v>
      </c>
    </row>
    <row r="19" spans="2:22" s="6" customFormat="1" ht="19.5" customHeight="1">
      <c r="B19" s="11">
        <v>1.2</v>
      </c>
      <c r="C19" s="31">
        <f t="shared" si="17"/>
        <v>38.57142857142857</v>
      </c>
      <c r="D19" s="32">
        <f t="shared" si="18"/>
        <v>77.14285714285714</v>
      </c>
      <c r="E19" s="32">
        <f t="shared" si="19"/>
        <v>115.71428571428571</v>
      </c>
      <c r="F19" s="32">
        <f t="shared" si="0"/>
        <v>20.57142857142857</v>
      </c>
      <c r="G19" s="33">
        <f t="shared" si="1"/>
        <v>18</v>
      </c>
      <c r="H19" s="32">
        <f t="shared" si="2"/>
        <v>29.58490566037736</v>
      </c>
      <c r="I19" s="32">
        <f t="shared" si="3"/>
        <v>59.16981132075472</v>
      </c>
      <c r="J19" s="39">
        <f t="shared" si="4"/>
        <v>88.75471698113208</v>
      </c>
      <c r="K19" s="32">
        <f t="shared" si="5"/>
        <v>16</v>
      </c>
      <c r="L19" s="33">
        <f t="shared" si="6"/>
        <v>13.584905660377359</v>
      </c>
      <c r="M19" s="32">
        <f t="shared" si="7"/>
        <v>25.943877551020407</v>
      </c>
      <c r="N19" s="39">
        <f t="shared" si="8"/>
        <v>51.88775510204081</v>
      </c>
      <c r="O19" s="32">
        <f t="shared" si="9"/>
        <v>77.83163265306122</v>
      </c>
      <c r="P19" s="32">
        <f t="shared" si="10"/>
        <v>14.693877551020407</v>
      </c>
      <c r="Q19" s="33">
        <f t="shared" si="11"/>
        <v>11.25</v>
      </c>
      <c r="R19" s="32">
        <f t="shared" si="12"/>
        <v>23.545454545454547</v>
      </c>
      <c r="S19" s="39">
        <f t="shared" si="13"/>
        <v>47.09090909090909</v>
      </c>
      <c r="T19" s="32">
        <f t="shared" si="14"/>
        <v>70.63636363636364</v>
      </c>
      <c r="U19" s="32">
        <f t="shared" si="15"/>
        <v>14.545454545454545</v>
      </c>
      <c r="V19" s="33">
        <f t="shared" si="16"/>
        <v>9</v>
      </c>
    </row>
    <row r="20" spans="2:22" s="6" customFormat="1" ht="19.5" customHeight="1">
      <c r="B20" s="11">
        <v>1.3</v>
      </c>
      <c r="C20" s="31">
        <f t="shared" si="17"/>
        <v>41.785714285714285</v>
      </c>
      <c r="D20" s="32">
        <f t="shared" si="18"/>
        <v>83.57142857142857</v>
      </c>
      <c r="E20" s="32">
        <f t="shared" si="19"/>
        <v>125.35714285714286</v>
      </c>
      <c r="F20" s="32">
        <f aca="true" t="shared" si="20" ref="F20:F27">B20*$C$7</f>
        <v>22.285714285714285</v>
      </c>
      <c r="G20" s="33">
        <f aca="true" t="shared" si="21" ref="G20:G27">B20*$C$8</f>
        <v>19.5</v>
      </c>
      <c r="H20" s="32">
        <f aca="true" t="shared" si="22" ref="H20:H27">(K20+L20)*1</f>
        <v>32.05031446540881</v>
      </c>
      <c r="I20" s="32">
        <f aca="true" t="shared" si="23" ref="I20:I27">(K20+L20)*2</f>
        <v>64.10062893081762</v>
      </c>
      <c r="J20" s="39">
        <f aca="true" t="shared" si="24" ref="J20:J27">(K20+L20)*3</f>
        <v>96.15094339622644</v>
      </c>
      <c r="K20" s="32">
        <f aca="true" t="shared" si="25" ref="K20:K27">B20*$H$7</f>
        <v>17.333333333333336</v>
      </c>
      <c r="L20" s="33">
        <f aca="true" t="shared" si="26" ref="L20:L27">B20*$H$8</f>
        <v>14.716981132075473</v>
      </c>
      <c r="M20" s="32">
        <f aca="true" t="shared" si="27" ref="M20:M27">(P20+Q20)*1</f>
        <v>28.105867346938773</v>
      </c>
      <c r="N20" s="39">
        <f aca="true" t="shared" si="28" ref="N20:N27">(P20+Q20)*2</f>
        <v>56.211734693877546</v>
      </c>
      <c r="O20" s="32">
        <f aca="true" t="shared" si="29" ref="O20:O27">(P20+Q20)*3</f>
        <v>84.31760204081633</v>
      </c>
      <c r="P20" s="32">
        <f aca="true" t="shared" si="30" ref="P20:P27">B20*$M$7</f>
        <v>15.918367346938775</v>
      </c>
      <c r="Q20" s="33">
        <f aca="true" t="shared" si="31" ref="Q20:Q27">B20*$M$8</f>
        <v>12.1875</v>
      </c>
      <c r="R20" s="32">
        <f aca="true" t="shared" si="32" ref="R20:R27">(U20+V20)*1</f>
        <v>25.507575757575758</v>
      </c>
      <c r="S20" s="39">
        <f aca="true" t="shared" si="33" ref="S20:S27">(U20+V20)*2</f>
        <v>51.015151515151516</v>
      </c>
      <c r="T20" s="32">
        <f aca="true" t="shared" si="34" ref="T20:T27">(U20+V20)*3</f>
        <v>76.52272727272728</v>
      </c>
      <c r="U20" s="32">
        <f aca="true" t="shared" si="35" ref="U20:U27">B20*$R$7</f>
        <v>15.757575757575758</v>
      </c>
      <c r="V20" s="33">
        <f aca="true" t="shared" si="36" ref="V20:V27">B20*$R$8</f>
        <v>9.75</v>
      </c>
    </row>
    <row r="21" spans="2:22" s="6" customFormat="1" ht="19.5" customHeight="1">
      <c r="B21" s="11">
        <v>1.4</v>
      </c>
      <c r="C21" s="31">
        <f t="shared" si="17"/>
        <v>45</v>
      </c>
      <c r="D21" s="32">
        <f t="shared" si="18"/>
        <v>90</v>
      </c>
      <c r="E21" s="32">
        <f t="shared" si="19"/>
        <v>135</v>
      </c>
      <c r="F21" s="32">
        <f t="shared" si="20"/>
        <v>23.999999999999996</v>
      </c>
      <c r="G21" s="33">
        <f t="shared" si="21"/>
        <v>21</v>
      </c>
      <c r="H21" s="32">
        <f t="shared" si="22"/>
        <v>34.515723270440255</v>
      </c>
      <c r="I21" s="32">
        <f t="shared" si="23"/>
        <v>69.03144654088051</v>
      </c>
      <c r="J21" s="39">
        <f t="shared" si="24"/>
        <v>103.54716981132077</v>
      </c>
      <c r="K21" s="32">
        <f t="shared" si="25"/>
        <v>18.666666666666668</v>
      </c>
      <c r="L21" s="33">
        <f t="shared" si="26"/>
        <v>15.849056603773585</v>
      </c>
      <c r="M21" s="32">
        <f t="shared" si="27"/>
        <v>30.267857142857142</v>
      </c>
      <c r="N21" s="39">
        <f t="shared" si="28"/>
        <v>60.535714285714285</v>
      </c>
      <c r="O21" s="32">
        <f t="shared" si="29"/>
        <v>90.80357142857143</v>
      </c>
      <c r="P21" s="32">
        <f t="shared" si="30"/>
        <v>17.142857142857142</v>
      </c>
      <c r="Q21" s="33">
        <f t="shared" si="31"/>
        <v>13.125</v>
      </c>
      <c r="R21" s="32">
        <f t="shared" si="32"/>
        <v>27.46969696969697</v>
      </c>
      <c r="S21" s="39">
        <f t="shared" si="33"/>
        <v>54.93939393939394</v>
      </c>
      <c r="T21" s="32">
        <f t="shared" si="34"/>
        <v>82.4090909090909</v>
      </c>
      <c r="U21" s="32">
        <f t="shared" si="35"/>
        <v>16.96969696969697</v>
      </c>
      <c r="V21" s="33">
        <f t="shared" si="36"/>
        <v>10.5</v>
      </c>
    </row>
    <row r="22" spans="2:22" s="6" customFormat="1" ht="19.5" customHeight="1">
      <c r="B22" s="11">
        <v>1.5</v>
      </c>
      <c r="C22" s="31">
        <f t="shared" si="17"/>
        <v>48.214285714285715</v>
      </c>
      <c r="D22" s="32">
        <f t="shared" si="18"/>
        <v>96.42857142857143</v>
      </c>
      <c r="E22" s="32">
        <f t="shared" si="19"/>
        <v>144.64285714285714</v>
      </c>
      <c r="F22" s="32">
        <f t="shared" si="20"/>
        <v>25.714285714285715</v>
      </c>
      <c r="G22" s="33">
        <f t="shared" si="21"/>
        <v>22.5</v>
      </c>
      <c r="H22" s="32">
        <f t="shared" si="22"/>
        <v>36.9811320754717</v>
      </c>
      <c r="I22" s="32">
        <f t="shared" si="23"/>
        <v>73.9622641509434</v>
      </c>
      <c r="J22" s="39">
        <f t="shared" si="24"/>
        <v>110.9433962264151</v>
      </c>
      <c r="K22" s="32">
        <f t="shared" si="25"/>
        <v>20</v>
      </c>
      <c r="L22" s="33">
        <f t="shared" si="26"/>
        <v>16.9811320754717</v>
      </c>
      <c r="M22" s="32">
        <f t="shared" si="27"/>
        <v>32.42984693877551</v>
      </c>
      <c r="N22" s="39">
        <f t="shared" si="28"/>
        <v>64.85969387755102</v>
      </c>
      <c r="O22" s="32">
        <f t="shared" si="29"/>
        <v>97.28954081632654</v>
      </c>
      <c r="P22" s="32">
        <f t="shared" si="30"/>
        <v>18.36734693877551</v>
      </c>
      <c r="Q22" s="33">
        <f t="shared" si="31"/>
        <v>14.0625</v>
      </c>
      <c r="R22" s="32">
        <f t="shared" si="32"/>
        <v>29.43181818181818</v>
      </c>
      <c r="S22" s="39">
        <f t="shared" si="33"/>
        <v>58.86363636363636</v>
      </c>
      <c r="T22" s="32">
        <f t="shared" si="34"/>
        <v>88.29545454545453</v>
      </c>
      <c r="U22" s="32">
        <f t="shared" si="35"/>
        <v>18.18181818181818</v>
      </c>
      <c r="V22" s="33">
        <f t="shared" si="36"/>
        <v>11.25</v>
      </c>
    </row>
    <row r="23" spans="2:22" s="6" customFormat="1" ht="19.5" customHeight="1">
      <c r="B23" s="11">
        <v>1.6</v>
      </c>
      <c r="C23" s="31">
        <f t="shared" si="17"/>
        <v>51.42857142857143</v>
      </c>
      <c r="D23" s="32">
        <f t="shared" si="18"/>
        <v>102.85714285714286</v>
      </c>
      <c r="E23" s="32">
        <f t="shared" si="19"/>
        <v>154.28571428571428</v>
      </c>
      <c r="F23" s="32">
        <f t="shared" si="20"/>
        <v>27.42857142857143</v>
      </c>
      <c r="G23" s="33">
        <f t="shared" si="21"/>
        <v>24</v>
      </c>
      <c r="H23" s="32">
        <f t="shared" si="22"/>
        <v>39.44654088050315</v>
      </c>
      <c r="I23" s="32">
        <f t="shared" si="23"/>
        <v>78.8930817610063</v>
      </c>
      <c r="J23" s="39">
        <f t="shared" si="24"/>
        <v>118.33962264150945</v>
      </c>
      <c r="K23" s="32">
        <f t="shared" si="25"/>
        <v>21.333333333333336</v>
      </c>
      <c r="L23" s="33">
        <f t="shared" si="26"/>
        <v>18.113207547169814</v>
      </c>
      <c r="M23" s="32">
        <f t="shared" si="27"/>
        <v>34.59183673469388</v>
      </c>
      <c r="N23" s="39">
        <f t="shared" si="28"/>
        <v>69.18367346938776</v>
      </c>
      <c r="O23" s="32">
        <f t="shared" si="29"/>
        <v>103.77551020408163</v>
      </c>
      <c r="P23" s="32">
        <f t="shared" si="30"/>
        <v>19.591836734693878</v>
      </c>
      <c r="Q23" s="33">
        <f t="shared" si="31"/>
        <v>15</v>
      </c>
      <c r="R23" s="32">
        <f t="shared" si="32"/>
        <v>31.393939393939394</v>
      </c>
      <c r="S23" s="39">
        <f t="shared" si="33"/>
        <v>62.78787878787879</v>
      </c>
      <c r="T23" s="32">
        <f t="shared" si="34"/>
        <v>94.18181818181819</v>
      </c>
      <c r="U23" s="32">
        <f t="shared" si="35"/>
        <v>19.393939393939394</v>
      </c>
      <c r="V23" s="33">
        <f t="shared" si="36"/>
        <v>12</v>
      </c>
    </row>
    <row r="24" spans="2:22" s="6" customFormat="1" ht="19.5" customHeight="1">
      <c r="B24" s="11">
        <v>1.7</v>
      </c>
      <c r="C24" s="31">
        <f t="shared" si="17"/>
        <v>54.64285714285714</v>
      </c>
      <c r="D24" s="32">
        <f t="shared" si="18"/>
        <v>109.28571428571428</v>
      </c>
      <c r="E24" s="32">
        <f t="shared" si="19"/>
        <v>163.92857142857142</v>
      </c>
      <c r="F24" s="32">
        <f t="shared" si="20"/>
        <v>29.142857142857142</v>
      </c>
      <c r="G24" s="33">
        <f t="shared" si="21"/>
        <v>25.5</v>
      </c>
      <c r="H24" s="32">
        <f t="shared" si="22"/>
        <v>41.911949685534594</v>
      </c>
      <c r="I24" s="32">
        <f t="shared" si="23"/>
        <v>83.82389937106919</v>
      </c>
      <c r="J24" s="39">
        <f t="shared" si="24"/>
        <v>125.73584905660378</v>
      </c>
      <c r="K24" s="32">
        <f t="shared" si="25"/>
        <v>22.666666666666668</v>
      </c>
      <c r="L24" s="33">
        <f t="shared" si="26"/>
        <v>19.245283018867926</v>
      </c>
      <c r="M24" s="32">
        <f t="shared" si="27"/>
        <v>36.753826530612244</v>
      </c>
      <c r="N24" s="39">
        <f t="shared" si="28"/>
        <v>73.50765306122449</v>
      </c>
      <c r="O24" s="32">
        <f t="shared" si="29"/>
        <v>110.26147959183673</v>
      </c>
      <c r="P24" s="32">
        <f t="shared" si="30"/>
        <v>20.816326530612244</v>
      </c>
      <c r="Q24" s="33">
        <f t="shared" si="31"/>
        <v>15.9375</v>
      </c>
      <c r="R24" s="32">
        <f t="shared" si="32"/>
        <v>33.35606060606061</v>
      </c>
      <c r="S24" s="39">
        <f t="shared" si="33"/>
        <v>66.71212121212122</v>
      </c>
      <c r="T24" s="32">
        <f t="shared" si="34"/>
        <v>100.06818181818183</v>
      </c>
      <c r="U24" s="32">
        <f t="shared" si="35"/>
        <v>20.606060606060606</v>
      </c>
      <c r="V24" s="33">
        <f t="shared" si="36"/>
        <v>12.75</v>
      </c>
    </row>
    <row r="25" spans="2:22" s="6" customFormat="1" ht="19.5" customHeight="1">
      <c r="B25" s="11">
        <v>1.8</v>
      </c>
      <c r="C25" s="31">
        <f t="shared" si="17"/>
        <v>57.85714285714286</v>
      </c>
      <c r="D25" s="32">
        <f t="shared" si="18"/>
        <v>115.71428571428572</v>
      </c>
      <c r="E25" s="32">
        <f t="shared" si="19"/>
        <v>173.57142857142858</v>
      </c>
      <c r="F25" s="32">
        <f t="shared" si="20"/>
        <v>30.857142857142858</v>
      </c>
      <c r="G25" s="33">
        <f t="shared" si="21"/>
        <v>27</v>
      </c>
      <c r="H25" s="32">
        <f t="shared" si="22"/>
        <v>44.37735849056604</v>
      </c>
      <c r="I25" s="32">
        <f t="shared" si="23"/>
        <v>88.75471698113208</v>
      </c>
      <c r="J25" s="39">
        <f t="shared" si="24"/>
        <v>133.1320754716981</v>
      </c>
      <c r="K25" s="32">
        <f t="shared" si="25"/>
        <v>24</v>
      </c>
      <c r="L25" s="33">
        <f t="shared" si="26"/>
        <v>20.37735849056604</v>
      </c>
      <c r="M25" s="32">
        <f t="shared" si="27"/>
        <v>38.91581632653061</v>
      </c>
      <c r="N25" s="39">
        <f t="shared" si="28"/>
        <v>77.83163265306122</v>
      </c>
      <c r="O25" s="32">
        <f t="shared" si="29"/>
        <v>116.74744897959184</v>
      </c>
      <c r="P25" s="32">
        <f t="shared" si="30"/>
        <v>22.04081632653061</v>
      </c>
      <c r="Q25" s="33">
        <f t="shared" si="31"/>
        <v>16.875</v>
      </c>
      <c r="R25" s="32">
        <f t="shared" si="32"/>
        <v>35.31818181818182</v>
      </c>
      <c r="S25" s="39">
        <f t="shared" si="33"/>
        <v>70.63636363636364</v>
      </c>
      <c r="T25" s="32">
        <f t="shared" si="34"/>
        <v>105.95454545454547</v>
      </c>
      <c r="U25" s="32">
        <f t="shared" si="35"/>
        <v>21.81818181818182</v>
      </c>
      <c r="V25" s="33">
        <f t="shared" si="36"/>
        <v>13.5</v>
      </c>
    </row>
    <row r="26" spans="2:22" s="6" customFormat="1" ht="19.5" customHeight="1">
      <c r="B26" s="11">
        <v>1.9</v>
      </c>
      <c r="C26" s="31">
        <f t="shared" si="17"/>
        <v>61.07142857142857</v>
      </c>
      <c r="D26" s="32">
        <f t="shared" si="18"/>
        <v>122.14285714285714</v>
      </c>
      <c r="E26" s="32">
        <f t="shared" si="19"/>
        <v>183.21428571428572</v>
      </c>
      <c r="F26" s="32">
        <f t="shared" si="20"/>
        <v>32.57142857142857</v>
      </c>
      <c r="G26" s="33">
        <f t="shared" si="21"/>
        <v>28.5</v>
      </c>
      <c r="H26" s="32">
        <f t="shared" si="22"/>
        <v>46.84276729559748</v>
      </c>
      <c r="I26" s="32">
        <f t="shared" si="23"/>
        <v>93.68553459119497</v>
      </c>
      <c r="J26" s="39">
        <f t="shared" si="24"/>
        <v>140.52830188679246</v>
      </c>
      <c r="K26" s="32">
        <f t="shared" si="25"/>
        <v>25.333333333333332</v>
      </c>
      <c r="L26" s="33">
        <f t="shared" si="26"/>
        <v>21.50943396226415</v>
      </c>
      <c r="M26" s="32">
        <f t="shared" si="27"/>
        <v>41.077806122448976</v>
      </c>
      <c r="N26" s="39">
        <f t="shared" si="28"/>
        <v>82.15561224489795</v>
      </c>
      <c r="O26" s="32">
        <f t="shared" si="29"/>
        <v>123.23341836734693</v>
      </c>
      <c r="P26" s="32">
        <f t="shared" si="30"/>
        <v>23.265306122448976</v>
      </c>
      <c r="Q26" s="33">
        <f t="shared" si="31"/>
        <v>17.8125</v>
      </c>
      <c r="R26" s="32">
        <f t="shared" si="32"/>
        <v>37.28030303030303</v>
      </c>
      <c r="S26" s="39">
        <f t="shared" si="33"/>
        <v>74.56060606060606</v>
      </c>
      <c r="T26" s="32">
        <f t="shared" si="34"/>
        <v>111.8409090909091</v>
      </c>
      <c r="U26" s="32">
        <f t="shared" si="35"/>
        <v>23.030303030303028</v>
      </c>
      <c r="V26" s="33">
        <f t="shared" si="36"/>
        <v>14.25</v>
      </c>
    </row>
    <row r="27" spans="2:22" s="6" customFormat="1" ht="19.5" customHeight="1" thickBot="1">
      <c r="B27" s="12">
        <v>2</v>
      </c>
      <c r="C27" s="36">
        <f t="shared" si="17"/>
        <v>64.28571428571428</v>
      </c>
      <c r="D27" s="37">
        <f t="shared" si="18"/>
        <v>128.57142857142856</v>
      </c>
      <c r="E27" s="37">
        <f t="shared" si="19"/>
        <v>192.85714285714283</v>
      </c>
      <c r="F27" s="37">
        <f t="shared" si="20"/>
        <v>34.285714285714285</v>
      </c>
      <c r="G27" s="38">
        <f t="shared" si="21"/>
        <v>30</v>
      </c>
      <c r="H27" s="37">
        <f t="shared" si="22"/>
        <v>49.308176100628934</v>
      </c>
      <c r="I27" s="37">
        <f t="shared" si="23"/>
        <v>98.61635220125787</v>
      </c>
      <c r="J27" s="40">
        <f t="shared" si="24"/>
        <v>147.9245283018868</v>
      </c>
      <c r="K27" s="37">
        <f t="shared" si="25"/>
        <v>26.666666666666668</v>
      </c>
      <c r="L27" s="38">
        <f t="shared" si="26"/>
        <v>22.641509433962266</v>
      </c>
      <c r="M27" s="37">
        <f t="shared" si="27"/>
        <v>43.23979591836735</v>
      </c>
      <c r="N27" s="40">
        <f t="shared" si="28"/>
        <v>86.4795918367347</v>
      </c>
      <c r="O27" s="37">
        <f t="shared" si="29"/>
        <v>129.71938775510205</v>
      </c>
      <c r="P27" s="37">
        <f t="shared" si="30"/>
        <v>24.489795918367346</v>
      </c>
      <c r="Q27" s="38">
        <f t="shared" si="31"/>
        <v>18.75</v>
      </c>
      <c r="R27" s="37">
        <f t="shared" si="32"/>
        <v>39.24242424242424</v>
      </c>
      <c r="S27" s="40">
        <f t="shared" si="33"/>
        <v>78.48484848484848</v>
      </c>
      <c r="T27" s="37">
        <f t="shared" si="34"/>
        <v>117.72727272727272</v>
      </c>
      <c r="U27" s="37">
        <f t="shared" si="35"/>
        <v>24.242424242424242</v>
      </c>
      <c r="V27" s="38">
        <f t="shared" si="36"/>
        <v>15</v>
      </c>
    </row>
    <row r="39" spans="2:5" ht="12.75">
      <c r="B39" s="14" t="s">
        <v>75</v>
      </c>
      <c r="C39" s="2">
        <f>H4*0.95</f>
        <v>47.5</v>
      </c>
      <c r="D39" s="2">
        <f>H4*1.05</f>
        <v>52.5</v>
      </c>
      <c r="E39" s="14" t="s">
        <v>74</v>
      </c>
    </row>
  </sheetData>
  <sheetProtection/>
  <mergeCells count="20">
    <mergeCell ref="D8:E8"/>
    <mergeCell ref="I8:J8"/>
    <mergeCell ref="N8:O8"/>
    <mergeCell ref="S8:T8"/>
    <mergeCell ref="N7:O7"/>
    <mergeCell ref="P7:P9"/>
    <mergeCell ref="Q7:Q9"/>
    <mergeCell ref="S7:T7"/>
    <mergeCell ref="K7:K9"/>
    <mergeCell ref="L7:L9"/>
    <mergeCell ref="U7:U9"/>
    <mergeCell ref="V7:V9"/>
    <mergeCell ref="C6:G6"/>
    <mergeCell ref="H6:L6"/>
    <mergeCell ref="M6:Q6"/>
    <mergeCell ref="R6:V6"/>
    <mergeCell ref="D7:E7"/>
    <mergeCell ref="F7:F9"/>
    <mergeCell ref="G7:G9"/>
    <mergeCell ref="I7:J7"/>
  </mergeCells>
  <conditionalFormatting sqref="G10:G18 F10:F17 K10:L18 P10:Q18 U10:V18">
    <cfRule type="cellIs" priority="5" dxfId="2" operator="between" stopIfTrue="1">
      <formula>#REF!</formula>
      <formula>#REF!</formula>
    </cfRule>
  </conditionalFormatting>
  <conditionalFormatting sqref="C10:E18 H10:J27 M10:O27 R10:T27">
    <cfRule type="cellIs" priority="6" dxfId="0" operator="between" stopIfTrue="1">
      <formula>$C$39</formula>
      <formula>$D$39</formula>
    </cfRule>
  </conditionalFormatting>
  <conditionalFormatting sqref="G19:G27 K19:L27 P19:Q27 U19:V27">
    <cfRule type="cellIs" priority="1" dxfId="2" operator="between" stopIfTrue="1">
      <formula>#REF!</formula>
      <formula>#REF!</formula>
    </cfRule>
  </conditionalFormatting>
  <conditionalFormatting sqref="C19:E27">
    <cfRule type="cellIs" priority="2" dxfId="0" operator="between" stopIfTrue="1">
      <formula>$C$39</formula>
      <formula>$D$39</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R7" sqref="R7"/>
    </sheetView>
  </sheetViews>
  <sheetFormatPr defaultColWidth="9.140625" defaultRowHeight="12.75"/>
  <cols>
    <col min="1" max="1" width="2.8515625" style="0" customWidth="1"/>
    <col min="2" max="2" width="15.710937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56</v>
      </c>
      <c r="C2" s="3"/>
      <c r="D2" s="3"/>
      <c r="E2" s="3"/>
      <c r="F2" s="3" t="s">
        <v>54</v>
      </c>
      <c r="G2" s="3"/>
      <c r="H2" s="3"/>
      <c r="I2" s="3"/>
      <c r="J2" s="3"/>
      <c r="K2" s="3"/>
      <c r="L2" s="3"/>
      <c r="M2" s="3"/>
      <c r="N2" s="3"/>
      <c r="O2" s="3"/>
      <c r="P2" s="3"/>
      <c r="Q2" s="3"/>
      <c r="R2" s="3"/>
      <c r="S2" s="3"/>
      <c r="T2" s="3"/>
      <c r="U2" s="3"/>
      <c r="V2" s="3"/>
    </row>
    <row r="3" spans="2:22" ht="19.5" customHeight="1">
      <c r="B3" s="2"/>
      <c r="C3" s="2"/>
      <c r="D3" s="2"/>
      <c r="E3" s="2"/>
      <c r="F3" s="2"/>
      <c r="G3" s="2"/>
      <c r="H3" s="2"/>
      <c r="I3" s="2"/>
      <c r="J3" s="2"/>
      <c r="K3" s="2"/>
      <c r="L3" s="2"/>
      <c r="M3" s="2"/>
      <c r="N3" s="2"/>
      <c r="O3" s="2"/>
      <c r="P3" s="2"/>
      <c r="Q3" s="2"/>
      <c r="R3" s="2"/>
      <c r="S3" s="2"/>
      <c r="T3" s="2"/>
      <c r="U3" s="2"/>
      <c r="V3" s="2"/>
    </row>
    <row r="4" spans="2:22" ht="19.5" customHeight="1">
      <c r="B4" s="2"/>
      <c r="C4" s="2"/>
      <c r="D4" s="2"/>
      <c r="E4" s="2"/>
      <c r="F4" s="3" t="s">
        <v>48</v>
      </c>
      <c r="G4" s="2"/>
      <c r="H4" s="3">
        <v>18</v>
      </c>
      <c r="I4" s="3" t="s">
        <v>74</v>
      </c>
      <c r="J4" s="3"/>
      <c r="K4" s="14"/>
      <c r="L4" s="3"/>
      <c r="M4" s="14"/>
      <c r="N4" s="2"/>
      <c r="O4" s="2"/>
      <c r="P4" s="2"/>
      <c r="Q4" s="14"/>
      <c r="R4" s="2"/>
      <c r="S4" s="2"/>
      <c r="T4" s="2"/>
      <c r="U4" s="2"/>
      <c r="V4" s="2"/>
    </row>
    <row r="5" spans="2:22" ht="21" customHeight="1" thickBot="1">
      <c r="B5" s="2"/>
      <c r="C5" s="2"/>
      <c r="D5" s="2"/>
      <c r="E5" s="2"/>
      <c r="F5" s="2"/>
      <c r="G5" s="5"/>
      <c r="H5" s="2"/>
      <c r="I5" s="2"/>
      <c r="J5" s="2"/>
      <c r="K5" s="2"/>
      <c r="L5" s="2"/>
      <c r="M5" s="14"/>
      <c r="N5" s="2"/>
      <c r="O5" s="2"/>
      <c r="P5" s="2"/>
      <c r="Q5" s="14"/>
      <c r="R5" s="2"/>
      <c r="S5" s="2"/>
      <c r="T5" s="2"/>
      <c r="U5" s="2"/>
      <c r="V5" s="2"/>
    </row>
    <row r="6" spans="2:22"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ht="19.5" customHeight="1">
      <c r="B7" s="9" t="s">
        <v>3</v>
      </c>
      <c r="C7" s="15">
        <f>Speeds!K44</f>
        <v>19</v>
      </c>
      <c r="D7" s="157" t="s">
        <v>33</v>
      </c>
      <c r="E7" s="211"/>
      <c r="F7" s="179" t="s">
        <v>34</v>
      </c>
      <c r="G7" s="181" t="s">
        <v>35</v>
      </c>
      <c r="H7" s="15">
        <f>Speeds!K46</f>
        <v>16</v>
      </c>
      <c r="I7" s="157" t="s">
        <v>33</v>
      </c>
      <c r="J7" s="158"/>
      <c r="K7" s="179" t="s">
        <v>34</v>
      </c>
      <c r="L7" s="181" t="s">
        <v>35</v>
      </c>
      <c r="M7" s="15">
        <f>Speeds!K48</f>
        <v>15</v>
      </c>
      <c r="N7" s="157" t="s">
        <v>33</v>
      </c>
      <c r="O7" s="158"/>
      <c r="P7" s="179" t="s">
        <v>34</v>
      </c>
      <c r="Q7" s="181" t="s">
        <v>35</v>
      </c>
      <c r="R7" s="15">
        <f>Speeds!K50</f>
        <v>15</v>
      </c>
      <c r="S7" s="157" t="s">
        <v>33</v>
      </c>
      <c r="T7" s="158"/>
      <c r="U7" s="179" t="s">
        <v>34</v>
      </c>
      <c r="V7" s="181" t="s">
        <v>35</v>
      </c>
    </row>
    <row r="8" spans="2:22" ht="19.5" customHeight="1">
      <c r="B8" s="9" t="s">
        <v>4</v>
      </c>
      <c r="C8" s="15">
        <f>Speeds!K45</f>
        <v>19</v>
      </c>
      <c r="D8" s="173" t="s">
        <v>33</v>
      </c>
      <c r="E8" s="174"/>
      <c r="F8" s="180"/>
      <c r="G8" s="182"/>
      <c r="H8" s="15">
        <f>Speeds!K47</f>
        <v>12.5</v>
      </c>
      <c r="I8" s="167" t="s">
        <v>33</v>
      </c>
      <c r="J8" s="168"/>
      <c r="K8" s="180"/>
      <c r="L8" s="182"/>
      <c r="M8" s="15">
        <f>Speeds!K49</f>
        <v>12.5</v>
      </c>
      <c r="N8" s="167" t="s">
        <v>33</v>
      </c>
      <c r="O8" s="168"/>
      <c r="P8" s="180"/>
      <c r="Q8" s="182"/>
      <c r="R8" s="15">
        <f>Speeds!K51</f>
        <v>9</v>
      </c>
      <c r="S8" s="167" t="s">
        <v>33</v>
      </c>
      <c r="T8" s="168"/>
      <c r="U8" s="180"/>
      <c r="V8" s="182"/>
    </row>
    <row r="9" spans="2:22" ht="30"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ht="19.5" customHeight="1">
      <c r="B10" s="99">
        <v>0.2</v>
      </c>
      <c r="C10" s="26">
        <f>($F10+$G10)*1</f>
        <v>7.6000000000000005</v>
      </c>
      <c r="D10" s="27">
        <f>($F10+$G10)*2</f>
        <v>15.200000000000001</v>
      </c>
      <c r="E10" s="28">
        <f>($F10+$G10)*3</f>
        <v>22.8</v>
      </c>
      <c r="F10" s="29">
        <f aca="true" t="shared" si="0" ref="F10:F18">B10*$C$7</f>
        <v>3.8000000000000003</v>
      </c>
      <c r="G10" s="30">
        <f aca="true" t="shared" si="1" ref="G10:G18">B10*$C$8</f>
        <v>3.8000000000000003</v>
      </c>
      <c r="H10" s="28">
        <f aca="true" t="shared" si="2" ref="H10:H18">(K10+L10)*1</f>
        <v>5.7</v>
      </c>
      <c r="I10" s="28">
        <f aca="true" t="shared" si="3" ref="I10:I18">(K10+L10)*2</f>
        <v>11.4</v>
      </c>
      <c r="J10" s="28">
        <f aca="true" t="shared" si="4" ref="J10:J18">(K10+L10)*3</f>
        <v>17.1</v>
      </c>
      <c r="K10" s="28">
        <f aca="true" t="shared" si="5" ref="K10:K18">B10*$H$7</f>
        <v>3.2</v>
      </c>
      <c r="L10" s="30">
        <f aca="true" t="shared" si="6" ref="L10:L18">B10*$H$8</f>
        <v>2.5</v>
      </c>
      <c r="M10" s="28">
        <f aca="true" t="shared" si="7" ref="M10:M18">(P10+Q10)*1</f>
        <v>5.5</v>
      </c>
      <c r="N10" s="28">
        <f aca="true" t="shared" si="8" ref="N10:N18">(P10+Q10)*2</f>
        <v>11</v>
      </c>
      <c r="O10" s="28">
        <f aca="true" t="shared" si="9" ref="O10:O18">(P10+Q10)*3</f>
        <v>16.5</v>
      </c>
      <c r="P10" s="28">
        <f aca="true" t="shared" si="10" ref="P10:P18">B10*$M$7</f>
        <v>3</v>
      </c>
      <c r="Q10" s="30">
        <f aca="true" t="shared" si="11" ref="Q10:Q18">B10*$M$8</f>
        <v>2.5</v>
      </c>
      <c r="R10" s="27">
        <f aca="true" t="shared" si="12" ref="R10:R18">(U10+V10)*1</f>
        <v>4.8</v>
      </c>
      <c r="S10" s="27">
        <f aca="true" t="shared" si="13" ref="S10:S18">(U10+V10)*2</f>
        <v>9.6</v>
      </c>
      <c r="T10" s="27">
        <f aca="true" t="shared" si="14" ref="T10:T18">(U10+V10)*3</f>
        <v>14.399999999999999</v>
      </c>
      <c r="U10" s="28">
        <f aca="true" t="shared" si="15" ref="U10:U18">B10*$R$7</f>
        <v>3</v>
      </c>
      <c r="V10" s="30">
        <f aca="true" t="shared" si="16" ref="V10:V18">B10*$R$8</f>
        <v>1.8</v>
      </c>
    </row>
    <row r="11" spans="2:22" ht="19.5" customHeight="1">
      <c r="B11" s="100">
        <v>0.25</v>
      </c>
      <c r="C11" s="31">
        <f aca="true" t="shared" si="17" ref="C11:C18">($F11+$G11)*1</f>
        <v>9.5</v>
      </c>
      <c r="D11" s="32">
        <f aca="true" t="shared" si="18" ref="D11:D18">($F11+$G11)*2</f>
        <v>19</v>
      </c>
      <c r="E11" s="32">
        <f aca="true" t="shared" si="19" ref="E11:E18">($F11+$G11)*3</f>
        <v>28.5</v>
      </c>
      <c r="F11" s="32">
        <f t="shared" si="0"/>
        <v>4.75</v>
      </c>
      <c r="G11" s="33">
        <f t="shared" si="1"/>
        <v>4.75</v>
      </c>
      <c r="H11" s="32">
        <f t="shared" si="2"/>
        <v>7.125</v>
      </c>
      <c r="I11" s="32">
        <f t="shared" si="3"/>
        <v>14.25</v>
      </c>
      <c r="J11" s="32">
        <f t="shared" si="4"/>
        <v>21.375</v>
      </c>
      <c r="K11" s="32">
        <f t="shared" si="5"/>
        <v>4</v>
      </c>
      <c r="L11" s="33">
        <f t="shared" si="6"/>
        <v>3.125</v>
      </c>
      <c r="M11" s="32">
        <f t="shared" si="7"/>
        <v>6.875</v>
      </c>
      <c r="N11" s="32">
        <f t="shared" si="8"/>
        <v>13.75</v>
      </c>
      <c r="O11" s="32">
        <f t="shared" si="9"/>
        <v>20.625</v>
      </c>
      <c r="P11" s="32">
        <f t="shared" si="10"/>
        <v>3.75</v>
      </c>
      <c r="Q11" s="33">
        <f t="shared" si="11"/>
        <v>3.125</v>
      </c>
      <c r="R11" s="39">
        <f t="shared" si="12"/>
        <v>6</v>
      </c>
      <c r="S11" s="39">
        <f t="shared" si="13"/>
        <v>12</v>
      </c>
      <c r="T11" s="39">
        <f t="shared" si="14"/>
        <v>18</v>
      </c>
      <c r="U11" s="32">
        <f t="shared" si="15"/>
        <v>3.75</v>
      </c>
      <c r="V11" s="33">
        <f t="shared" si="16"/>
        <v>2.25</v>
      </c>
    </row>
    <row r="12" spans="2:22" ht="19.5" customHeight="1">
      <c r="B12" s="100">
        <v>0.3</v>
      </c>
      <c r="C12" s="34">
        <f t="shared" si="17"/>
        <v>11.4</v>
      </c>
      <c r="D12" s="32">
        <f t="shared" si="18"/>
        <v>22.8</v>
      </c>
      <c r="E12" s="32">
        <f t="shared" si="19"/>
        <v>34.2</v>
      </c>
      <c r="F12" s="32">
        <f t="shared" si="0"/>
        <v>5.7</v>
      </c>
      <c r="G12" s="33">
        <f t="shared" si="1"/>
        <v>5.7</v>
      </c>
      <c r="H12" s="32">
        <f t="shared" si="2"/>
        <v>8.55</v>
      </c>
      <c r="I12" s="32">
        <f t="shared" si="3"/>
        <v>17.1</v>
      </c>
      <c r="J12" s="32">
        <f t="shared" si="4"/>
        <v>25.650000000000002</v>
      </c>
      <c r="K12" s="32">
        <f t="shared" si="5"/>
        <v>4.8</v>
      </c>
      <c r="L12" s="33">
        <f t="shared" si="6"/>
        <v>3.75</v>
      </c>
      <c r="M12" s="32">
        <f t="shared" si="7"/>
        <v>8.25</v>
      </c>
      <c r="N12" s="32">
        <f t="shared" si="8"/>
        <v>16.5</v>
      </c>
      <c r="O12" s="32">
        <f t="shared" si="9"/>
        <v>24.75</v>
      </c>
      <c r="P12" s="32">
        <f t="shared" si="10"/>
        <v>4.5</v>
      </c>
      <c r="Q12" s="33">
        <f t="shared" si="11"/>
        <v>3.75</v>
      </c>
      <c r="R12" s="39">
        <f t="shared" si="12"/>
        <v>7.199999999999999</v>
      </c>
      <c r="S12" s="39">
        <f t="shared" si="13"/>
        <v>14.399999999999999</v>
      </c>
      <c r="T12" s="39">
        <f t="shared" si="14"/>
        <v>21.599999999999998</v>
      </c>
      <c r="U12" s="32">
        <f t="shared" si="15"/>
        <v>4.5</v>
      </c>
      <c r="V12" s="33">
        <f t="shared" si="16"/>
        <v>2.6999999999999997</v>
      </c>
    </row>
    <row r="13" spans="2:22" ht="19.5" customHeight="1">
      <c r="B13" s="100">
        <v>0.35</v>
      </c>
      <c r="C13" s="34">
        <f t="shared" si="17"/>
        <v>13.299999999999999</v>
      </c>
      <c r="D13" s="32">
        <f t="shared" si="18"/>
        <v>26.599999999999998</v>
      </c>
      <c r="E13" s="32">
        <f t="shared" si="19"/>
        <v>39.9</v>
      </c>
      <c r="F13" s="32">
        <f t="shared" si="0"/>
        <v>6.6499999999999995</v>
      </c>
      <c r="G13" s="33">
        <f t="shared" si="1"/>
        <v>6.6499999999999995</v>
      </c>
      <c r="H13" s="32">
        <f t="shared" si="2"/>
        <v>9.975</v>
      </c>
      <c r="I13" s="39">
        <f t="shared" si="3"/>
        <v>19.95</v>
      </c>
      <c r="J13" s="32">
        <f t="shared" si="4"/>
        <v>29.924999999999997</v>
      </c>
      <c r="K13" s="32">
        <f t="shared" si="5"/>
        <v>5.6</v>
      </c>
      <c r="L13" s="33">
        <f t="shared" si="6"/>
        <v>4.375</v>
      </c>
      <c r="M13" s="32">
        <f t="shared" si="7"/>
        <v>9.625</v>
      </c>
      <c r="N13" s="32">
        <f t="shared" si="8"/>
        <v>19.25</v>
      </c>
      <c r="O13" s="39">
        <f t="shared" si="9"/>
        <v>28.875</v>
      </c>
      <c r="P13" s="32">
        <f t="shared" si="10"/>
        <v>5.25</v>
      </c>
      <c r="Q13" s="33">
        <f t="shared" si="11"/>
        <v>4.375</v>
      </c>
      <c r="R13" s="39">
        <f t="shared" si="12"/>
        <v>8.4</v>
      </c>
      <c r="S13" s="39">
        <f t="shared" si="13"/>
        <v>16.8</v>
      </c>
      <c r="T13" s="39">
        <f t="shared" si="14"/>
        <v>25.200000000000003</v>
      </c>
      <c r="U13" s="32">
        <f t="shared" si="15"/>
        <v>5.25</v>
      </c>
      <c r="V13" s="33">
        <f t="shared" si="16"/>
        <v>3.15</v>
      </c>
    </row>
    <row r="14" spans="2:22" ht="19.5" customHeight="1">
      <c r="B14" s="100">
        <v>0.4</v>
      </c>
      <c r="C14" s="34">
        <f t="shared" si="17"/>
        <v>15.200000000000001</v>
      </c>
      <c r="D14" s="32">
        <f t="shared" si="18"/>
        <v>30.400000000000002</v>
      </c>
      <c r="E14" s="32">
        <f t="shared" si="19"/>
        <v>45.6</v>
      </c>
      <c r="F14" s="32">
        <f t="shared" si="0"/>
        <v>7.6000000000000005</v>
      </c>
      <c r="G14" s="33">
        <f t="shared" si="1"/>
        <v>7.6000000000000005</v>
      </c>
      <c r="H14" s="32">
        <f t="shared" si="2"/>
        <v>11.4</v>
      </c>
      <c r="I14" s="39">
        <f t="shared" si="3"/>
        <v>22.8</v>
      </c>
      <c r="J14" s="32">
        <f t="shared" si="4"/>
        <v>34.2</v>
      </c>
      <c r="K14" s="32">
        <f t="shared" si="5"/>
        <v>6.4</v>
      </c>
      <c r="L14" s="33">
        <f t="shared" si="6"/>
        <v>5</v>
      </c>
      <c r="M14" s="32">
        <f t="shared" si="7"/>
        <v>11</v>
      </c>
      <c r="N14" s="32">
        <f t="shared" si="8"/>
        <v>22</v>
      </c>
      <c r="O14" s="39">
        <f t="shared" si="9"/>
        <v>33</v>
      </c>
      <c r="P14" s="32">
        <f t="shared" si="10"/>
        <v>6</v>
      </c>
      <c r="Q14" s="33">
        <f t="shared" si="11"/>
        <v>5</v>
      </c>
      <c r="R14" s="39">
        <f t="shared" si="12"/>
        <v>9.6</v>
      </c>
      <c r="S14" s="39">
        <f t="shared" si="13"/>
        <v>19.2</v>
      </c>
      <c r="T14" s="39">
        <f t="shared" si="14"/>
        <v>28.799999999999997</v>
      </c>
      <c r="U14" s="32">
        <f t="shared" si="15"/>
        <v>6</v>
      </c>
      <c r="V14" s="33">
        <f t="shared" si="16"/>
        <v>3.6</v>
      </c>
    </row>
    <row r="15" spans="2:22" ht="19.5" customHeight="1">
      <c r="B15" s="100">
        <v>0.45</v>
      </c>
      <c r="C15" s="31">
        <f t="shared" si="17"/>
        <v>17.1</v>
      </c>
      <c r="D15" s="32">
        <f t="shared" si="18"/>
        <v>34.2</v>
      </c>
      <c r="E15" s="35">
        <f t="shared" si="19"/>
        <v>51.300000000000004</v>
      </c>
      <c r="F15" s="32">
        <f t="shared" si="0"/>
        <v>8.55</v>
      </c>
      <c r="G15" s="33">
        <f t="shared" si="1"/>
        <v>8.55</v>
      </c>
      <c r="H15" s="32">
        <f t="shared" si="2"/>
        <v>12.825</v>
      </c>
      <c r="I15" s="39">
        <f t="shared" si="3"/>
        <v>25.65</v>
      </c>
      <c r="J15" s="32">
        <f t="shared" si="4"/>
        <v>38.474999999999994</v>
      </c>
      <c r="K15" s="32">
        <f t="shared" si="5"/>
        <v>7.2</v>
      </c>
      <c r="L15" s="33">
        <f t="shared" si="6"/>
        <v>5.625</v>
      </c>
      <c r="M15" s="32">
        <f t="shared" si="7"/>
        <v>12.375</v>
      </c>
      <c r="N15" s="39">
        <f t="shared" si="8"/>
        <v>24.75</v>
      </c>
      <c r="O15" s="32">
        <f t="shared" si="9"/>
        <v>37.125</v>
      </c>
      <c r="P15" s="32">
        <f t="shared" si="10"/>
        <v>6.75</v>
      </c>
      <c r="Q15" s="33">
        <f t="shared" si="11"/>
        <v>5.625</v>
      </c>
      <c r="R15" s="39">
        <f t="shared" si="12"/>
        <v>10.8</v>
      </c>
      <c r="S15" s="39">
        <f t="shared" si="13"/>
        <v>21.6</v>
      </c>
      <c r="T15" s="39">
        <f t="shared" si="14"/>
        <v>32.400000000000006</v>
      </c>
      <c r="U15" s="32">
        <f t="shared" si="15"/>
        <v>6.75</v>
      </c>
      <c r="V15" s="33">
        <f t="shared" si="16"/>
        <v>4.05</v>
      </c>
    </row>
    <row r="16" spans="2:22" ht="19.5" customHeight="1">
      <c r="B16" s="100">
        <v>0.5</v>
      </c>
      <c r="C16" s="31">
        <f t="shared" si="17"/>
        <v>19</v>
      </c>
      <c r="D16" s="32">
        <f t="shared" si="18"/>
        <v>38</v>
      </c>
      <c r="E16" s="32">
        <f t="shared" si="19"/>
        <v>57</v>
      </c>
      <c r="F16" s="32">
        <f t="shared" si="0"/>
        <v>9.5</v>
      </c>
      <c r="G16" s="33">
        <f t="shared" si="1"/>
        <v>9.5</v>
      </c>
      <c r="H16" s="32">
        <f t="shared" si="2"/>
        <v>14.25</v>
      </c>
      <c r="I16" s="39">
        <f t="shared" si="3"/>
        <v>28.5</v>
      </c>
      <c r="J16" s="32">
        <f t="shared" si="4"/>
        <v>42.75</v>
      </c>
      <c r="K16" s="32">
        <f t="shared" si="5"/>
        <v>8</v>
      </c>
      <c r="L16" s="33">
        <f t="shared" si="6"/>
        <v>6.25</v>
      </c>
      <c r="M16" s="32">
        <f t="shared" si="7"/>
        <v>13.75</v>
      </c>
      <c r="N16" s="32">
        <f t="shared" si="8"/>
        <v>27.5</v>
      </c>
      <c r="O16" s="32">
        <f t="shared" si="9"/>
        <v>41.25</v>
      </c>
      <c r="P16" s="32">
        <f t="shared" si="10"/>
        <v>7.5</v>
      </c>
      <c r="Q16" s="33">
        <f t="shared" si="11"/>
        <v>6.25</v>
      </c>
      <c r="R16" s="39">
        <f t="shared" si="12"/>
        <v>12</v>
      </c>
      <c r="S16" s="39">
        <f t="shared" si="13"/>
        <v>24</v>
      </c>
      <c r="T16" s="39">
        <f t="shared" si="14"/>
        <v>36</v>
      </c>
      <c r="U16" s="32">
        <f t="shared" si="15"/>
        <v>7.5</v>
      </c>
      <c r="V16" s="33">
        <f t="shared" si="16"/>
        <v>4.5</v>
      </c>
    </row>
    <row r="17" spans="2:22" ht="19.5" customHeight="1">
      <c r="B17" s="100">
        <v>0.55</v>
      </c>
      <c r="C17" s="31">
        <f t="shared" si="17"/>
        <v>20.900000000000002</v>
      </c>
      <c r="D17" s="32">
        <f t="shared" si="18"/>
        <v>41.800000000000004</v>
      </c>
      <c r="E17" s="32">
        <f t="shared" si="19"/>
        <v>62.7</v>
      </c>
      <c r="F17" s="32">
        <f t="shared" si="0"/>
        <v>10.450000000000001</v>
      </c>
      <c r="G17" s="33">
        <f t="shared" si="1"/>
        <v>10.450000000000001</v>
      </c>
      <c r="H17" s="32">
        <f t="shared" si="2"/>
        <v>15.675</v>
      </c>
      <c r="I17" s="32">
        <f t="shared" si="3"/>
        <v>31.35</v>
      </c>
      <c r="J17" s="32">
        <f t="shared" si="4"/>
        <v>47.025000000000006</v>
      </c>
      <c r="K17" s="32">
        <f t="shared" si="5"/>
        <v>8.8</v>
      </c>
      <c r="L17" s="33">
        <f t="shared" si="6"/>
        <v>6.875000000000001</v>
      </c>
      <c r="M17" s="32">
        <f t="shared" si="7"/>
        <v>15.125</v>
      </c>
      <c r="N17" s="39">
        <f t="shared" si="8"/>
        <v>30.25</v>
      </c>
      <c r="O17" s="32">
        <f t="shared" si="9"/>
        <v>45.375</v>
      </c>
      <c r="P17" s="32">
        <f t="shared" si="10"/>
        <v>8.25</v>
      </c>
      <c r="Q17" s="33">
        <f t="shared" si="11"/>
        <v>6.875000000000001</v>
      </c>
      <c r="R17" s="39">
        <f t="shared" si="12"/>
        <v>13.2</v>
      </c>
      <c r="S17" s="39">
        <f t="shared" si="13"/>
        <v>26.4</v>
      </c>
      <c r="T17" s="39">
        <f t="shared" si="14"/>
        <v>39.599999999999994</v>
      </c>
      <c r="U17" s="32">
        <f t="shared" si="15"/>
        <v>8.25</v>
      </c>
      <c r="V17" s="33">
        <f t="shared" si="16"/>
        <v>4.95</v>
      </c>
    </row>
    <row r="18" spans="2:22" ht="19.5" customHeight="1" thickBot="1">
      <c r="B18" s="101">
        <v>0.6</v>
      </c>
      <c r="C18" s="36">
        <f t="shared" si="17"/>
        <v>22.8</v>
      </c>
      <c r="D18" s="37">
        <f t="shared" si="18"/>
        <v>45.6</v>
      </c>
      <c r="E18" s="37">
        <f t="shared" si="19"/>
        <v>68.4</v>
      </c>
      <c r="F18" s="37">
        <f t="shared" si="0"/>
        <v>11.4</v>
      </c>
      <c r="G18" s="38">
        <f t="shared" si="1"/>
        <v>11.4</v>
      </c>
      <c r="H18" s="37">
        <f t="shared" si="2"/>
        <v>17.1</v>
      </c>
      <c r="I18" s="37">
        <f t="shared" si="3"/>
        <v>34.2</v>
      </c>
      <c r="J18" s="37">
        <f t="shared" si="4"/>
        <v>51.300000000000004</v>
      </c>
      <c r="K18" s="37">
        <f t="shared" si="5"/>
        <v>9.6</v>
      </c>
      <c r="L18" s="38">
        <f t="shared" si="6"/>
        <v>7.5</v>
      </c>
      <c r="M18" s="37">
        <f t="shared" si="7"/>
        <v>16.5</v>
      </c>
      <c r="N18" s="40">
        <f t="shared" si="8"/>
        <v>33</v>
      </c>
      <c r="O18" s="37">
        <f t="shared" si="9"/>
        <v>49.5</v>
      </c>
      <c r="P18" s="37">
        <f t="shared" si="10"/>
        <v>9</v>
      </c>
      <c r="Q18" s="38">
        <f t="shared" si="11"/>
        <v>7.5</v>
      </c>
      <c r="R18" s="40">
        <f t="shared" si="12"/>
        <v>14.399999999999999</v>
      </c>
      <c r="S18" s="40">
        <f t="shared" si="13"/>
        <v>28.799999999999997</v>
      </c>
      <c r="T18" s="40">
        <f t="shared" si="14"/>
        <v>43.199999999999996</v>
      </c>
      <c r="U18" s="37">
        <f t="shared" si="15"/>
        <v>9</v>
      </c>
      <c r="V18" s="38">
        <f t="shared" si="16"/>
        <v>5.3999999999999995</v>
      </c>
    </row>
    <row r="19" spans="2:22" ht="19.5" customHeight="1">
      <c r="B19" s="2"/>
      <c r="C19" s="2"/>
      <c r="D19" s="2"/>
      <c r="E19" s="2"/>
      <c r="F19" s="2"/>
      <c r="G19" s="2"/>
      <c r="H19" s="2"/>
      <c r="I19" s="2"/>
      <c r="J19" s="2"/>
      <c r="K19" s="2"/>
      <c r="L19" s="2"/>
      <c r="M19" s="2"/>
      <c r="N19" s="2"/>
      <c r="O19" s="2"/>
      <c r="P19" s="2"/>
      <c r="Q19" s="2"/>
      <c r="R19" s="2"/>
      <c r="S19" s="2"/>
      <c r="T19" s="2"/>
      <c r="U19" s="2"/>
      <c r="V19" s="7"/>
    </row>
    <row r="20" spans="2:22" ht="19.5" customHeight="1">
      <c r="B20" s="2"/>
      <c r="C20" s="2"/>
      <c r="D20" s="2"/>
      <c r="E20" s="2"/>
      <c r="F20" s="2"/>
      <c r="G20" s="2"/>
      <c r="H20" s="2"/>
      <c r="I20" s="2"/>
      <c r="J20" s="2"/>
      <c r="K20" s="2"/>
      <c r="L20" s="2"/>
      <c r="M20" s="2"/>
      <c r="N20" s="2"/>
      <c r="O20" s="2"/>
      <c r="P20" s="2"/>
      <c r="Q20" s="2"/>
      <c r="R20" s="2"/>
      <c r="S20" s="2"/>
      <c r="T20" s="2"/>
      <c r="U20" s="2"/>
      <c r="V20" s="2"/>
    </row>
    <row r="21" spans="2:22" ht="12.75">
      <c r="B21" s="2"/>
      <c r="C21" s="2"/>
      <c r="D21" s="2"/>
      <c r="E21" s="2"/>
      <c r="F21" s="2"/>
      <c r="G21" s="2"/>
      <c r="H21" s="2"/>
      <c r="I21" s="2"/>
      <c r="U21" s="2"/>
      <c r="V21" s="2"/>
    </row>
    <row r="22" spans="2:22" ht="12.75">
      <c r="B22" s="2"/>
      <c r="C22" s="2"/>
      <c r="D22" s="2"/>
      <c r="E22" s="2"/>
      <c r="F22" s="2"/>
      <c r="G22" s="2"/>
      <c r="H22" s="2"/>
      <c r="I22" s="2"/>
      <c r="U22" s="2"/>
      <c r="V22" s="2"/>
    </row>
    <row r="23" spans="2:22" ht="12.75">
      <c r="B23" s="2"/>
      <c r="C23" s="2"/>
      <c r="D23" s="2"/>
      <c r="E23" s="2"/>
      <c r="F23" s="2"/>
      <c r="G23" s="2"/>
      <c r="H23" s="2"/>
      <c r="I23" s="2"/>
      <c r="U23" s="2"/>
      <c r="V23" s="2"/>
    </row>
    <row r="24" spans="2:22" ht="12.75">
      <c r="B24" s="2"/>
      <c r="C24" s="2"/>
      <c r="D24" s="2"/>
      <c r="E24" s="2"/>
      <c r="F24" s="2"/>
      <c r="G24" s="2"/>
      <c r="H24" s="2"/>
      <c r="I24" s="2"/>
      <c r="U24" s="2"/>
      <c r="V24" s="2"/>
    </row>
    <row r="25" spans="2:22" ht="12.75">
      <c r="B25" s="2"/>
      <c r="C25" s="2"/>
      <c r="D25" s="2"/>
      <c r="E25" s="2"/>
      <c r="F25" s="2"/>
      <c r="G25" s="2"/>
      <c r="H25" s="2"/>
      <c r="I25" s="2"/>
      <c r="U25" s="2"/>
      <c r="V25" s="2"/>
    </row>
    <row r="26" spans="2:22" ht="12.75">
      <c r="B26" s="2"/>
      <c r="C26" s="2"/>
      <c r="D26" s="2"/>
      <c r="E26" s="2"/>
      <c r="F26" s="2"/>
      <c r="G26" s="2"/>
      <c r="H26" s="2"/>
      <c r="I26" s="2"/>
      <c r="U26" s="2"/>
      <c r="V26" s="2"/>
    </row>
    <row r="27" spans="2:22" ht="12.75">
      <c r="B27" s="2"/>
      <c r="C27" s="2"/>
      <c r="D27" s="2"/>
      <c r="E27" s="2"/>
      <c r="F27" s="2"/>
      <c r="G27" s="2"/>
      <c r="H27" s="2"/>
      <c r="I27" s="2"/>
      <c r="U27" s="2"/>
      <c r="V27" s="2"/>
    </row>
    <row r="40" spans="2:5" ht="12.75">
      <c r="B40" s="14" t="s">
        <v>75</v>
      </c>
      <c r="C40" s="2">
        <f>H4*0.95</f>
        <v>17.099999999999998</v>
      </c>
      <c r="D40" s="2">
        <f>H4*1.05</f>
        <v>18.900000000000002</v>
      </c>
      <c r="E40" s="14" t="s">
        <v>74</v>
      </c>
    </row>
  </sheetData>
  <sheetProtection/>
  <mergeCells count="20">
    <mergeCell ref="C6:G6"/>
    <mergeCell ref="H6:L6"/>
    <mergeCell ref="M6:Q6"/>
    <mergeCell ref="R6:V6"/>
    <mergeCell ref="D7:E7"/>
    <mergeCell ref="F7:F9"/>
    <mergeCell ref="G7:G9"/>
    <mergeCell ref="I7:J7"/>
    <mergeCell ref="D8:E8"/>
    <mergeCell ref="I8:J8"/>
    <mergeCell ref="V7:V9"/>
    <mergeCell ref="S8:T8"/>
    <mergeCell ref="K7:K9"/>
    <mergeCell ref="L7:L9"/>
    <mergeCell ref="N7:O7"/>
    <mergeCell ref="P7:P9"/>
    <mergeCell ref="N8:O8"/>
    <mergeCell ref="Q7:Q9"/>
    <mergeCell ref="S7:T7"/>
    <mergeCell ref="U7:U9"/>
  </mergeCells>
  <conditionalFormatting sqref="C10:E18 H10:J18 M10:O18 R10:T18">
    <cfRule type="cellIs" priority="1" dxfId="0" operator="between" stopIfTrue="1">
      <formula>$C$40</formula>
      <formula>$D$40</formula>
    </cfRule>
  </conditionalFormatting>
  <printOptions verticalCentered="1"/>
  <pageMargins left="0.5511811023622047" right="0.5511811023622047" top="0.5905511811023623" bottom="0.5905511811023623" header="0.5118110236220472" footer="0.5118110236220472"/>
  <pageSetup fitToHeight="1" fitToWidth="1" horizontalDpi="300" verticalDpi="300" orientation="landscape" paperSize="9" scale="93" r:id="rId1"/>
  <headerFooter alignWithMargins="0">
    <oddFooter xml:space="preserve">&amp;RDCJ November 2009 Version 1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7109375" style="2" customWidth="1"/>
    <col min="2" max="2" width="17.421875" style="2" customWidth="1"/>
    <col min="3" max="22" width="6.57421875" style="2" customWidth="1"/>
    <col min="23" max="23" width="7.00390625" style="2" customWidth="1"/>
    <col min="24" max="16384" width="9.140625" style="2" customWidth="1"/>
  </cols>
  <sheetData>
    <row r="1" ht="19.5" customHeight="1">
      <c r="B1" s="1" t="s">
        <v>0</v>
      </c>
    </row>
    <row r="2" spans="2:6" s="3" customFormat="1" ht="19.5" customHeight="1">
      <c r="B2" s="1" t="s">
        <v>49</v>
      </c>
      <c r="F2" s="3" t="s">
        <v>54</v>
      </c>
    </row>
    <row r="3" spans="2:11" s="3" customFormat="1" ht="19.5" customHeight="1">
      <c r="B3" s="4"/>
      <c r="F3" s="2"/>
      <c r="G3" s="2"/>
      <c r="H3" s="2"/>
      <c r="I3" s="2"/>
      <c r="J3" s="2"/>
      <c r="K3" s="2"/>
    </row>
    <row r="4" spans="6:12" ht="19.5" customHeight="1">
      <c r="F4" s="3" t="s">
        <v>48</v>
      </c>
      <c r="H4" s="3">
        <v>30</v>
      </c>
      <c r="I4" s="3" t="s">
        <v>74</v>
      </c>
      <c r="J4" s="3"/>
      <c r="K4" s="14"/>
      <c r="L4" s="3"/>
    </row>
    <row r="5" spans="7:17" ht="19.5" customHeight="1" thickBot="1">
      <c r="G5" s="5"/>
      <c r="Q5" s="14"/>
    </row>
    <row r="6" spans="2:22" s="6" customFormat="1"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s="6" customFormat="1" ht="19.5" customHeight="1">
      <c r="B7" s="9" t="s">
        <v>3</v>
      </c>
      <c r="C7" s="15">
        <f>Speeds!K2</f>
        <v>18</v>
      </c>
      <c r="D7" s="157" t="s">
        <v>33</v>
      </c>
      <c r="E7" s="211"/>
      <c r="F7" s="179" t="s">
        <v>34</v>
      </c>
      <c r="G7" s="181" t="s">
        <v>35</v>
      </c>
      <c r="H7" s="15">
        <f>Speeds!K5</f>
        <v>14</v>
      </c>
      <c r="I7" s="157" t="s">
        <v>33</v>
      </c>
      <c r="J7" s="158"/>
      <c r="K7" s="179" t="s">
        <v>34</v>
      </c>
      <c r="L7" s="181" t="s">
        <v>35</v>
      </c>
      <c r="M7" s="15">
        <f>Speeds!K8</f>
        <v>12</v>
      </c>
      <c r="N7" s="157" t="s">
        <v>33</v>
      </c>
      <c r="O7" s="158"/>
      <c r="P7" s="179" t="s">
        <v>34</v>
      </c>
      <c r="Q7" s="181" t="s">
        <v>35</v>
      </c>
      <c r="R7" s="15">
        <f>Speeds!K11</f>
        <v>11</v>
      </c>
      <c r="S7" s="157" t="s">
        <v>33</v>
      </c>
      <c r="T7" s="158"/>
      <c r="U7" s="179" t="s">
        <v>34</v>
      </c>
      <c r="V7" s="181" t="s">
        <v>35</v>
      </c>
    </row>
    <row r="8" spans="2:22" s="6" customFormat="1" ht="19.5" customHeight="1">
      <c r="B8" s="9" t="s">
        <v>4</v>
      </c>
      <c r="C8" s="15">
        <f>Speeds!K3</f>
        <v>13</v>
      </c>
      <c r="D8" s="173" t="s">
        <v>33</v>
      </c>
      <c r="E8" s="174"/>
      <c r="F8" s="180"/>
      <c r="G8" s="182"/>
      <c r="H8" s="15">
        <f>Speeds!K6</f>
        <v>8</v>
      </c>
      <c r="I8" s="167" t="s">
        <v>33</v>
      </c>
      <c r="J8" s="168"/>
      <c r="K8" s="180"/>
      <c r="L8" s="182"/>
      <c r="M8" s="15">
        <f>Speeds!K9</f>
        <v>5</v>
      </c>
      <c r="N8" s="167" t="s">
        <v>33</v>
      </c>
      <c r="O8" s="168"/>
      <c r="P8" s="180"/>
      <c r="Q8" s="182"/>
      <c r="R8" s="15">
        <f>Speeds!K12</f>
        <v>4</v>
      </c>
      <c r="S8" s="167" t="s">
        <v>33</v>
      </c>
      <c r="T8" s="168"/>
      <c r="U8" s="180"/>
      <c r="V8" s="182"/>
    </row>
    <row r="9" spans="2:22" s="6" customFormat="1" ht="30"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s="6" customFormat="1" ht="19.5" customHeight="1">
      <c r="B10" s="13">
        <v>0.3</v>
      </c>
      <c r="C10" s="41">
        <f aca="true" t="shared" si="0" ref="C10:C19">($F10+$G10)*1</f>
        <v>9.299999999999999</v>
      </c>
      <c r="D10" s="27">
        <f aca="true" t="shared" si="1" ref="D10:D19">($F10+$G10)*2</f>
        <v>18.599999999999998</v>
      </c>
      <c r="E10" s="27">
        <f aca="true" t="shared" si="2" ref="E10:E19">($F10+$G10)*3</f>
        <v>27.9</v>
      </c>
      <c r="F10" s="29">
        <f aca="true" t="shared" si="3" ref="F10:F19">B10*$C$7</f>
        <v>5.3999999999999995</v>
      </c>
      <c r="G10" s="30">
        <f aca="true" t="shared" si="4" ref="G10:G19">B10*$C$8</f>
        <v>3.9</v>
      </c>
      <c r="H10" s="27">
        <f aca="true" t="shared" si="5" ref="H10:H19">(K10+L10)*1</f>
        <v>6.6</v>
      </c>
      <c r="I10" s="27">
        <f aca="true" t="shared" si="6" ref="I10:I19">(K10+L10)*2</f>
        <v>13.2</v>
      </c>
      <c r="J10" s="27">
        <f aca="true" t="shared" si="7" ref="J10:J19">(K10+L10)*3</f>
        <v>19.799999999999997</v>
      </c>
      <c r="K10" s="28">
        <f aca="true" t="shared" si="8" ref="K10:K19">B10*$H$7</f>
        <v>4.2</v>
      </c>
      <c r="L10" s="30">
        <f aca="true" t="shared" si="9" ref="L10:L19">B10*$H$8</f>
        <v>2.4</v>
      </c>
      <c r="M10" s="27">
        <f aca="true" t="shared" si="10" ref="M10:M19">(P10+Q10)*1</f>
        <v>5.1</v>
      </c>
      <c r="N10" s="27">
        <f aca="true" t="shared" si="11" ref="N10:N19">(P10+Q10)*2</f>
        <v>10.2</v>
      </c>
      <c r="O10" s="27">
        <f aca="true" t="shared" si="12" ref="O10:O19">(P10+Q10)*3</f>
        <v>15.299999999999999</v>
      </c>
      <c r="P10" s="28">
        <f aca="true" t="shared" si="13" ref="P10:P19">B10*$M$7</f>
        <v>3.5999999999999996</v>
      </c>
      <c r="Q10" s="30">
        <f aca="true" t="shared" si="14" ref="Q10:Q19">B10*$M$8</f>
        <v>1.5</v>
      </c>
      <c r="R10" s="27">
        <f aca="true" t="shared" si="15" ref="R10:R19">(U10+V10)*1</f>
        <v>4.5</v>
      </c>
      <c r="S10" s="27">
        <f aca="true" t="shared" si="16" ref="S10:S19">(U10+V10)*2</f>
        <v>9</v>
      </c>
      <c r="T10" s="27">
        <f aca="true" t="shared" si="17" ref="T10:T19">(U10+V10)*3</f>
        <v>13.5</v>
      </c>
      <c r="U10" s="28">
        <f aca="true" t="shared" si="18" ref="U10:U19">B10*$R$7</f>
        <v>3.3</v>
      </c>
      <c r="V10" s="30">
        <f aca="true" t="shared" si="19" ref="V10:V19">B10*$R$8</f>
        <v>1.2</v>
      </c>
    </row>
    <row r="11" spans="2:22" s="6" customFormat="1" ht="19.5" customHeight="1">
      <c r="B11" s="11">
        <v>0.4</v>
      </c>
      <c r="C11" s="34">
        <f t="shared" si="0"/>
        <v>12.4</v>
      </c>
      <c r="D11" s="39">
        <f t="shared" si="1"/>
        <v>24.8</v>
      </c>
      <c r="E11" s="39">
        <f t="shared" si="2"/>
        <v>37.2</v>
      </c>
      <c r="F11" s="32">
        <f t="shared" si="3"/>
        <v>7.2</v>
      </c>
      <c r="G11" s="33">
        <f t="shared" si="4"/>
        <v>5.2</v>
      </c>
      <c r="H11" s="39">
        <f t="shared" si="5"/>
        <v>8.8</v>
      </c>
      <c r="I11" s="39">
        <f t="shared" si="6"/>
        <v>17.6</v>
      </c>
      <c r="J11" s="39">
        <f t="shared" si="7"/>
        <v>26.400000000000002</v>
      </c>
      <c r="K11" s="32">
        <f t="shared" si="8"/>
        <v>5.6000000000000005</v>
      </c>
      <c r="L11" s="33">
        <f t="shared" si="9"/>
        <v>3.2</v>
      </c>
      <c r="M11" s="39">
        <f t="shared" si="10"/>
        <v>6.800000000000001</v>
      </c>
      <c r="N11" s="39">
        <f t="shared" si="11"/>
        <v>13.600000000000001</v>
      </c>
      <c r="O11" s="39">
        <f t="shared" si="12"/>
        <v>20.400000000000002</v>
      </c>
      <c r="P11" s="32">
        <f t="shared" si="13"/>
        <v>4.800000000000001</v>
      </c>
      <c r="Q11" s="33">
        <f t="shared" si="14"/>
        <v>2</v>
      </c>
      <c r="R11" s="39">
        <f t="shared" si="15"/>
        <v>6</v>
      </c>
      <c r="S11" s="39">
        <f t="shared" si="16"/>
        <v>12</v>
      </c>
      <c r="T11" s="39">
        <f t="shared" si="17"/>
        <v>18</v>
      </c>
      <c r="U11" s="32">
        <f t="shared" si="18"/>
        <v>4.4</v>
      </c>
      <c r="V11" s="33">
        <f t="shared" si="19"/>
        <v>1.6</v>
      </c>
    </row>
    <row r="12" spans="2:22" s="6" customFormat="1" ht="19.5" customHeight="1">
      <c r="B12" s="11">
        <v>0.5</v>
      </c>
      <c r="C12" s="34">
        <f t="shared" si="0"/>
        <v>15.5</v>
      </c>
      <c r="D12" s="39">
        <f t="shared" si="1"/>
        <v>31</v>
      </c>
      <c r="E12" s="39">
        <f t="shared" si="2"/>
        <v>46.5</v>
      </c>
      <c r="F12" s="32">
        <f t="shared" si="3"/>
        <v>9</v>
      </c>
      <c r="G12" s="33">
        <f t="shared" si="4"/>
        <v>6.5</v>
      </c>
      <c r="H12" s="39">
        <f t="shared" si="5"/>
        <v>11</v>
      </c>
      <c r="I12" s="39">
        <f t="shared" si="6"/>
        <v>22</v>
      </c>
      <c r="J12" s="39">
        <f t="shared" si="7"/>
        <v>33</v>
      </c>
      <c r="K12" s="32">
        <f t="shared" si="8"/>
        <v>7</v>
      </c>
      <c r="L12" s="33">
        <f t="shared" si="9"/>
        <v>4</v>
      </c>
      <c r="M12" s="39">
        <f t="shared" si="10"/>
        <v>8.5</v>
      </c>
      <c r="N12" s="39">
        <f t="shared" si="11"/>
        <v>17</v>
      </c>
      <c r="O12" s="39">
        <f t="shared" si="12"/>
        <v>25.5</v>
      </c>
      <c r="P12" s="32">
        <f t="shared" si="13"/>
        <v>6</v>
      </c>
      <c r="Q12" s="33">
        <f t="shared" si="14"/>
        <v>2.5</v>
      </c>
      <c r="R12" s="39">
        <f t="shared" si="15"/>
        <v>7.5</v>
      </c>
      <c r="S12" s="39">
        <f t="shared" si="16"/>
        <v>15</v>
      </c>
      <c r="T12" s="39">
        <f t="shared" si="17"/>
        <v>22.5</v>
      </c>
      <c r="U12" s="32">
        <f t="shared" si="18"/>
        <v>5.5</v>
      </c>
      <c r="V12" s="33">
        <f t="shared" si="19"/>
        <v>2</v>
      </c>
    </row>
    <row r="13" spans="2:22" s="6" customFormat="1" ht="19.5" customHeight="1">
      <c r="B13" s="11">
        <v>0.6</v>
      </c>
      <c r="C13" s="34">
        <f t="shared" si="0"/>
        <v>18.599999999999998</v>
      </c>
      <c r="D13" s="39">
        <f t="shared" si="1"/>
        <v>37.199999999999996</v>
      </c>
      <c r="E13" s="39">
        <f t="shared" si="2"/>
        <v>55.8</v>
      </c>
      <c r="F13" s="32">
        <f t="shared" si="3"/>
        <v>10.799999999999999</v>
      </c>
      <c r="G13" s="33">
        <f t="shared" si="4"/>
        <v>7.8</v>
      </c>
      <c r="H13" s="39">
        <f t="shared" si="5"/>
        <v>13.2</v>
      </c>
      <c r="I13" s="39">
        <f t="shared" si="6"/>
        <v>26.4</v>
      </c>
      <c r="J13" s="39">
        <f t="shared" si="7"/>
        <v>39.599999999999994</v>
      </c>
      <c r="K13" s="32">
        <f t="shared" si="8"/>
        <v>8.4</v>
      </c>
      <c r="L13" s="33">
        <f t="shared" si="9"/>
        <v>4.8</v>
      </c>
      <c r="M13" s="39">
        <f t="shared" si="10"/>
        <v>10.2</v>
      </c>
      <c r="N13" s="39">
        <f t="shared" si="11"/>
        <v>20.4</v>
      </c>
      <c r="O13" s="39">
        <f t="shared" si="12"/>
        <v>30.599999999999998</v>
      </c>
      <c r="P13" s="32">
        <f t="shared" si="13"/>
        <v>7.199999999999999</v>
      </c>
      <c r="Q13" s="33">
        <f t="shared" si="14"/>
        <v>3</v>
      </c>
      <c r="R13" s="39">
        <f t="shared" si="15"/>
        <v>9</v>
      </c>
      <c r="S13" s="39">
        <f t="shared" si="16"/>
        <v>18</v>
      </c>
      <c r="T13" s="39">
        <f t="shared" si="17"/>
        <v>27</v>
      </c>
      <c r="U13" s="32">
        <f t="shared" si="18"/>
        <v>6.6</v>
      </c>
      <c r="V13" s="33">
        <f t="shared" si="19"/>
        <v>2.4</v>
      </c>
    </row>
    <row r="14" spans="2:22" s="6" customFormat="1" ht="19.5" customHeight="1">
      <c r="B14" s="11">
        <v>0.7</v>
      </c>
      <c r="C14" s="34">
        <f t="shared" si="0"/>
        <v>21.7</v>
      </c>
      <c r="D14" s="39">
        <f t="shared" si="1"/>
        <v>43.4</v>
      </c>
      <c r="E14" s="39">
        <f t="shared" si="2"/>
        <v>65.1</v>
      </c>
      <c r="F14" s="32">
        <f t="shared" si="3"/>
        <v>12.6</v>
      </c>
      <c r="G14" s="33">
        <f t="shared" si="4"/>
        <v>9.1</v>
      </c>
      <c r="H14" s="39">
        <f t="shared" si="5"/>
        <v>15.399999999999999</v>
      </c>
      <c r="I14" s="39">
        <f t="shared" si="6"/>
        <v>30.799999999999997</v>
      </c>
      <c r="J14" s="39">
        <f t="shared" si="7"/>
        <v>46.199999999999996</v>
      </c>
      <c r="K14" s="32">
        <f t="shared" si="8"/>
        <v>9.799999999999999</v>
      </c>
      <c r="L14" s="33">
        <f t="shared" si="9"/>
        <v>5.6</v>
      </c>
      <c r="M14" s="39">
        <f t="shared" si="10"/>
        <v>11.899999999999999</v>
      </c>
      <c r="N14" s="39">
        <f t="shared" si="11"/>
        <v>23.799999999999997</v>
      </c>
      <c r="O14" s="39">
        <f t="shared" si="12"/>
        <v>35.699999999999996</v>
      </c>
      <c r="P14" s="32">
        <f t="shared" si="13"/>
        <v>8.399999999999999</v>
      </c>
      <c r="Q14" s="33">
        <f t="shared" si="14"/>
        <v>3.5</v>
      </c>
      <c r="R14" s="39">
        <f t="shared" si="15"/>
        <v>10.5</v>
      </c>
      <c r="S14" s="39">
        <f t="shared" si="16"/>
        <v>21</v>
      </c>
      <c r="T14" s="39">
        <f t="shared" si="17"/>
        <v>31.5</v>
      </c>
      <c r="U14" s="32">
        <f t="shared" si="18"/>
        <v>7.699999999999999</v>
      </c>
      <c r="V14" s="33">
        <f t="shared" si="19"/>
        <v>2.8</v>
      </c>
    </row>
    <row r="15" spans="2:22" s="6" customFormat="1" ht="19.5" customHeight="1">
      <c r="B15" s="11">
        <v>0.8</v>
      </c>
      <c r="C15" s="34">
        <f t="shared" si="0"/>
        <v>24.8</v>
      </c>
      <c r="D15" s="39">
        <f t="shared" si="1"/>
        <v>49.6</v>
      </c>
      <c r="E15" s="35">
        <f t="shared" si="2"/>
        <v>74.4</v>
      </c>
      <c r="F15" s="32">
        <f t="shared" si="3"/>
        <v>14.4</v>
      </c>
      <c r="G15" s="33">
        <f t="shared" si="4"/>
        <v>10.4</v>
      </c>
      <c r="H15" s="39">
        <f t="shared" si="5"/>
        <v>17.6</v>
      </c>
      <c r="I15" s="39">
        <f t="shared" si="6"/>
        <v>35.2</v>
      </c>
      <c r="J15" s="39">
        <f t="shared" si="7"/>
        <v>52.800000000000004</v>
      </c>
      <c r="K15" s="32">
        <f t="shared" si="8"/>
        <v>11.200000000000001</v>
      </c>
      <c r="L15" s="33">
        <f t="shared" si="9"/>
        <v>6.4</v>
      </c>
      <c r="M15" s="39">
        <f t="shared" si="10"/>
        <v>13.600000000000001</v>
      </c>
      <c r="N15" s="39">
        <f t="shared" si="11"/>
        <v>27.200000000000003</v>
      </c>
      <c r="O15" s="39">
        <f t="shared" si="12"/>
        <v>40.800000000000004</v>
      </c>
      <c r="P15" s="32">
        <f t="shared" si="13"/>
        <v>9.600000000000001</v>
      </c>
      <c r="Q15" s="33">
        <f t="shared" si="14"/>
        <v>4</v>
      </c>
      <c r="R15" s="39">
        <f t="shared" si="15"/>
        <v>12</v>
      </c>
      <c r="S15" s="39">
        <f t="shared" si="16"/>
        <v>24</v>
      </c>
      <c r="T15" s="39">
        <f t="shared" si="17"/>
        <v>36</v>
      </c>
      <c r="U15" s="32">
        <f t="shared" si="18"/>
        <v>8.8</v>
      </c>
      <c r="V15" s="33">
        <f t="shared" si="19"/>
        <v>3.2</v>
      </c>
    </row>
    <row r="16" spans="2:22" s="6" customFormat="1" ht="19.5" customHeight="1">
      <c r="B16" s="11">
        <v>0.9</v>
      </c>
      <c r="C16" s="34">
        <f t="shared" si="0"/>
        <v>27.9</v>
      </c>
      <c r="D16" s="39">
        <f t="shared" si="1"/>
        <v>55.8</v>
      </c>
      <c r="E16" s="39">
        <f t="shared" si="2"/>
        <v>83.69999999999999</v>
      </c>
      <c r="F16" s="32">
        <f t="shared" si="3"/>
        <v>16.2</v>
      </c>
      <c r="G16" s="33">
        <f t="shared" si="4"/>
        <v>11.700000000000001</v>
      </c>
      <c r="H16" s="39">
        <f t="shared" si="5"/>
        <v>19.8</v>
      </c>
      <c r="I16" s="39">
        <f t="shared" si="6"/>
        <v>39.6</v>
      </c>
      <c r="J16" s="39">
        <f t="shared" si="7"/>
        <v>59.400000000000006</v>
      </c>
      <c r="K16" s="32">
        <f t="shared" si="8"/>
        <v>12.6</v>
      </c>
      <c r="L16" s="33">
        <f t="shared" si="9"/>
        <v>7.2</v>
      </c>
      <c r="M16" s="39">
        <f t="shared" si="10"/>
        <v>15.3</v>
      </c>
      <c r="N16" s="39">
        <f t="shared" si="11"/>
        <v>30.6</v>
      </c>
      <c r="O16" s="39">
        <f t="shared" si="12"/>
        <v>45.900000000000006</v>
      </c>
      <c r="P16" s="32">
        <f t="shared" si="13"/>
        <v>10.8</v>
      </c>
      <c r="Q16" s="33">
        <f t="shared" si="14"/>
        <v>4.5</v>
      </c>
      <c r="R16" s="39">
        <f t="shared" si="15"/>
        <v>13.5</v>
      </c>
      <c r="S16" s="39">
        <f t="shared" si="16"/>
        <v>27</v>
      </c>
      <c r="T16" s="39">
        <f t="shared" si="17"/>
        <v>40.5</v>
      </c>
      <c r="U16" s="32">
        <f t="shared" si="18"/>
        <v>9.9</v>
      </c>
      <c r="V16" s="33">
        <f t="shared" si="19"/>
        <v>3.6</v>
      </c>
    </row>
    <row r="17" spans="2:22" s="6" customFormat="1" ht="19.5" customHeight="1">
      <c r="B17" s="11">
        <v>1</v>
      </c>
      <c r="C17" s="34">
        <f t="shared" si="0"/>
        <v>31</v>
      </c>
      <c r="D17" s="39">
        <f t="shared" si="1"/>
        <v>62</v>
      </c>
      <c r="E17" s="39">
        <f t="shared" si="2"/>
        <v>93</v>
      </c>
      <c r="F17" s="32">
        <f t="shared" si="3"/>
        <v>18</v>
      </c>
      <c r="G17" s="33">
        <f t="shared" si="4"/>
        <v>13</v>
      </c>
      <c r="H17" s="39">
        <f t="shared" si="5"/>
        <v>22</v>
      </c>
      <c r="I17" s="39">
        <f t="shared" si="6"/>
        <v>44</v>
      </c>
      <c r="J17" s="39">
        <f t="shared" si="7"/>
        <v>66</v>
      </c>
      <c r="K17" s="32">
        <f t="shared" si="8"/>
        <v>14</v>
      </c>
      <c r="L17" s="33">
        <f t="shared" si="9"/>
        <v>8</v>
      </c>
      <c r="M17" s="39">
        <f t="shared" si="10"/>
        <v>17</v>
      </c>
      <c r="N17" s="39">
        <f t="shared" si="11"/>
        <v>34</v>
      </c>
      <c r="O17" s="39">
        <f t="shared" si="12"/>
        <v>51</v>
      </c>
      <c r="P17" s="32">
        <f t="shared" si="13"/>
        <v>12</v>
      </c>
      <c r="Q17" s="33">
        <f t="shared" si="14"/>
        <v>5</v>
      </c>
      <c r="R17" s="39">
        <f t="shared" si="15"/>
        <v>15</v>
      </c>
      <c r="S17" s="39">
        <f t="shared" si="16"/>
        <v>30</v>
      </c>
      <c r="T17" s="39">
        <f t="shared" si="17"/>
        <v>45</v>
      </c>
      <c r="U17" s="32">
        <f t="shared" si="18"/>
        <v>11</v>
      </c>
      <c r="V17" s="33">
        <f t="shared" si="19"/>
        <v>4</v>
      </c>
    </row>
    <row r="18" spans="2:22" s="6" customFormat="1" ht="19.5" customHeight="1">
      <c r="B18" s="11">
        <v>1.1</v>
      </c>
      <c r="C18" s="34">
        <f t="shared" si="0"/>
        <v>34.1</v>
      </c>
      <c r="D18" s="39">
        <f t="shared" si="1"/>
        <v>68.2</v>
      </c>
      <c r="E18" s="39">
        <f t="shared" si="2"/>
        <v>102.30000000000001</v>
      </c>
      <c r="F18" s="32">
        <f t="shared" si="3"/>
        <v>19.8</v>
      </c>
      <c r="G18" s="33">
        <f t="shared" si="4"/>
        <v>14.3</v>
      </c>
      <c r="H18" s="39">
        <f t="shared" si="5"/>
        <v>24.200000000000003</v>
      </c>
      <c r="I18" s="39">
        <f t="shared" si="6"/>
        <v>48.400000000000006</v>
      </c>
      <c r="J18" s="39">
        <f t="shared" si="7"/>
        <v>72.60000000000001</v>
      </c>
      <c r="K18" s="32">
        <f t="shared" si="8"/>
        <v>15.400000000000002</v>
      </c>
      <c r="L18" s="33">
        <f t="shared" si="9"/>
        <v>8.8</v>
      </c>
      <c r="M18" s="39">
        <f t="shared" si="10"/>
        <v>18.700000000000003</v>
      </c>
      <c r="N18" s="39">
        <f t="shared" si="11"/>
        <v>37.400000000000006</v>
      </c>
      <c r="O18" s="39">
        <f t="shared" si="12"/>
        <v>56.10000000000001</v>
      </c>
      <c r="P18" s="32">
        <f t="shared" si="13"/>
        <v>13.200000000000001</v>
      </c>
      <c r="Q18" s="33">
        <f t="shared" si="14"/>
        <v>5.5</v>
      </c>
      <c r="R18" s="39">
        <f t="shared" si="15"/>
        <v>16.5</v>
      </c>
      <c r="S18" s="39">
        <f t="shared" si="16"/>
        <v>33</v>
      </c>
      <c r="T18" s="39">
        <f t="shared" si="17"/>
        <v>49.5</v>
      </c>
      <c r="U18" s="32">
        <f t="shared" si="18"/>
        <v>12.100000000000001</v>
      </c>
      <c r="V18" s="33">
        <f t="shared" si="19"/>
        <v>4.4</v>
      </c>
    </row>
    <row r="19" spans="2:22" s="6" customFormat="1" ht="19.5" customHeight="1" thickBot="1">
      <c r="B19" s="12">
        <v>1.2</v>
      </c>
      <c r="C19" s="42">
        <f t="shared" si="0"/>
        <v>37.199999999999996</v>
      </c>
      <c r="D19" s="40">
        <f t="shared" si="1"/>
        <v>74.39999999999999</v>
      </c>
      <c r="E19" s="40">
        <f t="shared" si="2"/>
        <v>111.6</v>
      </c>
      <c r="F19" s="37">
        <f t="shared" si="3"/>
        <v>21.599999999999998</v>
      </c>
      <c r="G19" s="38">
        <f t="shared" si="4"/>
        <v>15.6</v>
      </c>
      <c r="H19" s="40">
        <f t="shared" si="5"/>
        <v>26.4</v>
      </c>
      <c r="I19" s="40">
        <f t="shared" si="6"/>
        <v>52.8</v>
      </c>
      <c r="J19" s="40">
        <f t="shared" si="7"/>
        <v>79.19999999999999</v>
      </c>
      <c r="K19" s="37">
        <f t="shared" si="8"/>
        <v>16.8</v>
      </c>
      <c r="L19" s="38">
        <f t="shared" si="9"/>
        <v>9.6</v>
      </c>
      <c r="M19" s="40">
        <f t="shared" si="10"/>
        <v>20.4</v>
      </c>
      <c r="N19" s="40">
        <f t="shared" si="11"/>
        <v>40.8</v>
      </c>
      <c r="O19" s="40">
        <f t="shared" si="12"/>
        <v>61.199999999999996</v>
      </c>
      <c r="P19" s="37">
        <f t="shared" si="13"/>
        <v>14.399999999999999</v>
      </c>
      <c r="Q19" s="38">
        <f t="shared" si="14"/>
        <v>6</v>
      </c>
      <c r="R19" s="40">
        <f t="shared" si="15"/>
        <v>18</v>
      </c>
      <c r="S19" s="40">
        <f t="shared" si="16"/>
        <v>36</v>
      </c>
      <c r="T19" s="40">
        <f t="shared" si="17"/>
        <v>54</v>
      </c>
      <c r="U19" s="37">
        <f t="shared" si="18"/>
        <v>13.2</v>
      </c>
      <c r="V19" s="38">
        <f t="shared" si="19"/>
        <v>4.8</v>
      </c>
    </row>
    <row r="20" spans="2:22" s="50" customFormat="1" ht="13.5" customHeight="1">
      <c r="B20" s="18"/>
      <c r="C20" s="16"/>
      <c r="D20" s="16"/>
      <c r="E20" s="16"/>
      <c r="F20" s="16"/>
      <c r="G20" s="16"/>
      <c r="H20" s="16"/>
      <c r="I20" s="16"/>
      <c r="J20" s="16"/>
      <c r="K20" s="16"/>
      <c r="L20" s="16"/>
      <c r="M20" s="16"/>
      <c r="N20" s="16"/>
      <c r="O20" s="16"/>
      <c r="P20" s="16"/>
      <c r="Q20" s="16"/>
      <c r="R20" s="16"/>
      <c r="S20" s="16"/>
      <c r="T20" s="16"/>
      <c r="U20" s="16"/>
      <c r="V20" s="139"/>
    </row>
    <row r="21" s="6" customFormat="1" ht="12" customHeight="1"/>
    <row r="22" s="6" customFormat="1" ht="12" customHeight="1"/>
    <row r="23" ht="19.5" customHeight="1"/>
    <row r="24" ht="19.5" customHeight="1"/>
    <row r="25" ht="19.5" customHeight="1"/>
    <row r="26" ht="15.75" customHeight="1"/>
    <row r="27" ht="15.7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3.5" customHeight="1"/>
    <row r="39" ht="19.5" customHeight="1"/>
    <row r="40" spans="2:5" ht="19.5" customHeight="1">
      <c r="B40" s="14" t="s">
        <v>75</v>
      </c>
      <c r="C40" s="2">
        <f>H4*0.95</f>
        <v>28.5</v>
      </c>
      <c r="D40" s="2">
        <f>H4*1.05</f>
        <v>31.5</v>
      </c>
      <c r="E40" s="14" t="s">
        <v>74</v>
      </c>
    </row>
    <row r="41" ht="19.5" customHeight="1"/>
    <row r="42" ht="15.75" customHeight="1"/>
    <row r="43" s="6" customFormat="1" ht="12.75"/>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mergeCells count="20">
    <mergeCell ref="I8:J8"/>
    <mergeCell ref="K7:K9"/>
    <mergeCell ref="L7:L9"/>
    <mergeCell ref="N7:O7"/>
    <mergeCell ref="C6:G6"/>
    <mergeCell ref="H6:L6"/>
    <mergeCell ref="M6:Q6"/>
    <mergeCell ref="P7:P9"/>
    <mergeCell ref="N8:O8"/>
    <mergeCell ref="Q7:Q9"/>
    <mergeCell ref="S7:T7"/>
    <mergeCell ref="U7:U9"/>
    <mergeCell ref="V7:V9"/>
    <mergeCell ref="S8:T8"/>
    <mergeCell ref="R6:V6"/>
    <mergeCell ref="D7:E7"/>
    <mergeCell ref="F7:F9"/>
    <mergeCell ref="G7:G9"/>
    <mergeCell ref="I7:J7"/>
    <mergeCell ref="D8:E8"/>
  </mergeCells>
  <conditionalFormatting sqref="C20:T20 U10:V19 P10:Q19 K10:L19 F10:G19">
    <cfRule type="cellIs" priority="1" dxfId="2" operator="between" stopIfTrue="1">
      <formula>#REF!</formula>
      <formula>#REF!</formula>
    </cfRule>
  </conditionalFormatting>
  <conditionalFormatting sqref="C10:E19 H10:J19 M10:O19 R10:T19">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35433070866141736" footer="0.4724409448818898"/>
  <pageSetup fitToHeight="1" fitToWidth="1" horizontalDpi="300" verticalDpi="300" orientation="landscape" paperSize="9" scale="91" r:id="rId1"/>
  <headerFooter alignWithMargins="0">
    <oddFooter>&amp;RDCJ November 2009 Version 1</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I4" sqref="I4"/>
    </sheetView>
  </sheetViews>
  <sheetFormatPr defaultColWidth="9.140625" defaultRowHeight="12.75"/>
  <cols>
    <col min="1" max="1" width="2.421875" style="0" customWidth="1"/>
    <col min="2" max="2" width="10.421875" style="0" customWidth="1"/>
    <col min="3" max="3" width="7.140625" style="0" customWidth="1"/>
    <col min="4" max="23" width="6.57421875" style="0" customWidth="1"/>
  </cols>
  <sheetData>
    <row r="1" ht="19.5" customHeight="1">
      <c r="B1" s="1" t="s">
        <v>0</v>
      </c>
    </row>
    <row r="2" spans="2:23" ht="19.5" customHeight="1">
      <c r="B2" s="1" t="s">
        <v>49</v>
      </c>
      <c r="C2" s="48"/>
      <c r="D2" s="5"/>
      <c r="E2" s="49"/>
      <c r="F2" s="3" t="s">
        <v>47</v>
      </c>
      <c r="G2" s="3"/>
      <c r="H2" s="3"/>
      <c r="I2" s="3"/>
      <c r="J2" s="3"/>
      <c r="K2" s="49"/>
      <c r="L2" s="49"/>
      <c r="M2" s="49"/>
      <c r="N2" s="49"/>
      <c r="O2" s="5"/>
      <c r="P2" s="16"/>
      <c r="Q2" s="16"/>
      <c r="R2" s="16"/>
      <c r="S2" s="16"/>
      <c r="T2" s="16"/>
      <c r="U2" s="17"/>
      <c r="V2" s="17"/>
      <c r="W2" s="6"/>
    </row>
    <row r="3" spans="2:23" ht="19.5" customHeight="1">
      <c r="B3" s="1"/>
      <c r="C3" s="48"/>
      <c r="D3" s="5"/>
      <c r="E3" s="49"/>
      <c r="F3" s="3"/>
      <c r="G3" s="3"/>
      <c r="H3" s="3"/>
      <c r="I3" s="3"/>
      <c r="J3" s="3"/>
      <c r="K3" s="49"/>
      <c r="L3" s="49"/>
      <c r="M3" s="49"/>
      <c r="N3" s="49"/>
      <c r="O3" s="5"/>
      <c r="P3" s="16"/>
      <c r="Q3" s="16"/>
      <c r="R3" s="16"/>
      <c r="S3" s="16"/>
      <c r="T3" s="16"/>
      <c r="U3" s="17"/>
      <c r="V3" s="17"/>
      <c r="W3" s="6"/>
    </row>
    <row r="4" spans="2:23" ht="19.5" customHeight="1">
      <c r="B4" s="1"/>
      <c r="C4" s="48"/>
      <c r="D4" s="5"/>
      <c r="E4" s="49"/>
      <c r="F4" s="49" t="s">
        <v>55</v>
      </c>
      <c r="G4" s="2"/>
      <c r="H4" s="3">
        <v>30</v>
      </c>
      <c r="I4" s="3" t="s">
        <v>74</v>
      </c>
      <c r="J4" s="2"/>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s="70" customFormat="1" ht="19.5" customHeight="1">
      <c r="B7" s="163" t="s">
        <v>3</v>
      </c>
      <c r="C7" s="164"/>
      <c r="D7" s="66">
        <f>Speeds!K2</f>
        <v>18</v>
      </c>
      <c r="E7" s="157" t="s">
        <v>33</v>
      </c>
      <c r="F7" s="158"/>
      <c r="G7" s="179" t="s">
        <v>34</v>
      </c>
      <c r="H7" s="181" t="s">
        <v>35</v>
      </c>
      <c r="I7" s="44">
        <f>Speeds!K5</f>
        <v>14</v>
      </c>
      <c r="J7" s="157" t="s">
        <v>33</v>
      </c>
      <c r="K7" s="158"/>
      <c r="L7" s="169" t="s">
        <v>34</v>
      </c>
      <c r="M7" s="154" t="s">
        <v>35</v>
      </c>
      <c r="N7" s="15">
        <f>Speeds!K8</f>
        <v>12</v>
      </c>
      <c r="O7" s="157" t="s">
        <v>33</v>
      </c>
      <c r="P7" s="158"/>
      <c r="Q7" s="169" t="s">
        <v>34</v>
      </c>
      <c r="R7" s="154" t="s">
        <v>35</v>
      </c>
      <c r="S7" s="15">
        <f>Speeds!K11</f>
        <v>11</v>
      </c>
      <c r="T7" s="157" t="s">
        <v>33</v>
      </c>
      <c r="U7" s="158"/>
      <c r="V7" s="169" t="s">
        <v>34</v>
      </c>
      <c r="W7" s="154" t="s">
        <v>35</v>
      </c>
    </row>
    <row r="8" spans="2:23" s="70" customFormat="1" ht="19.5" customHeight="1">
      <c r="B8" s="163" t="s">
        <v>4</v>
      </c>
      <c r="C8" s="164"/>
      <c r="D8" s="47">
        <f>Speeds!K3</f>
        <v>13</v>
      </c>
      <c r="E8" s="165" t="s">
        <v>33</v>
      </c>
      <c r="F8" s="166"/>
      <c r="G8" s="180"/>
      <c r="H8" s="182"/>
      <c r="I8" s="44">
        <f>Speeds!K6</f>
        <v>8</v>
      </c>
      <c r="J8" s="167" t="s">
        <v>33</v>
      </c>
      <c r="K8" s="168"/>
      <c r="L8" s="170"/>
      <c r="M8" s="155"/>
      <c r="N8" s="15">
        <f>Speeds!K9</f>
        <v>5</v>
      </c>
      <c r="O8" s="167" t="s">
        <v>33</v>
      </c>
      <c r="P8" s="168"/>
      <c r="Q8" s="170"/>
      <c r="R8" s="155"/>
      <c r="S8" s="15">
        <f>Speeds!K12</f>
        <v>4</v>
      </c>
      <c r="T8" s="167" t="s">
        <v>33</v>
      </c>
      <c r="U8" s="168"/>
      <c r="V8" s="170"/>
      <c r="W8" s="155"/>
    </row>
    <row r="9" spans="2:23" s="70" customFormat="1" ht="19.5" customHeight="1">
      <c r="B9" s="163" t="s">
        <v>5</v>
      </c>
      <c r="C9" s="164"/>
      <c r="D9" s="47">
        <f>Speeds!K4</f>
        <v>9</v>
      </c>
      <c r="E9" s="165" t="s">
        <v>33</v>
      </c>
      <c r="F9" s="166"/>
      <c r="G9" s="180"/>
      <c r="H9" s="182"/>
      <c r="I9" s="44">
        <f>Speeds!K7</f>
        <v>4</v>
      </c>
      <c r="J9" s="173" t="s">
        <v>33</v>
      </c>
      <c r="K9" s="174"/>
      <c r="L9" s="170"/>
      <c r="M9" s="155"/>
      <c r="N9" s="15">
        <f>Speeds!K10</f>
        <v>3</v>
      </c>
      <c r="O9" s="173" t="s">
        <v>33</v>
      </c>
      <c r="P9" s="174"/>
      <c r="Q9" s="170"/>
      <c r="R9" s="155"/>
      <c r="S9" s="44">
        <f>Speeds!K13</f>
        <v>3</v>
      </c>
      <c r="T9" s="173" t="s">
        <v>33</v>
      </c>
      <c r="U9" s="174"/>
      <c r="V9" s="170"/>
      <c r="W9" s="155"/>
    </row>
    <row r="10" spans="2:23" s="70" customFormat="1" ht="29.25" customHeight="1" thickBot="1">
      <c r="B10" s="240" t="s">
        <v>32</v>
      </c>
      <c r="C10" s="241"/>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206"/>
      <c r="D11" s="104">
        <f aca="true" t="shared" si="0" ref="D11:D20">G11+H11+G11+D27+H11+F27</f>
        <v>21.732</v>
      </c>
      <c r="E11" s="105">
        <f aca="true" t="shared" si="1" ref="E11:E20">D11+G11+H11</f>
        <v>31.031999999999996</v>
      </c>
      <c r="F11" s="105">
        <f aca="true" t="shared" si="2" ref="F11:F20">E11+G11+H11</f>
        <v>40.331999999999994</v>
      </c>
      <c r="G11" s="105">
        <f aca="true" t="shared" si="3" ref="G11:G20">B11*$D$7</f>
        <v>5.3999999999999995</v>
      </c>
      <c r="H11" s="106">
        <f aca="true" t="shared" si="4" ref="H11:H20">B11*$D$8</f>
        <v>3.9</v>
      </c>
      <c r="I11" s="104">
        <f aca="true" t="shared" si="5" ref="I11:I20">L11+M11+L11+G27+M11+I27</f>
        <v>14.592</v>
      </c>
      <c r="J11" s="105">
        <f aca="true" t="shared" si="6" ref="J11:J20">I11+L11+M11</f>
        <v>21.192</v>
      </c>
      <c r="K11" s="107">
        <f aca="true" t="shared" si="7" ref="K11:K20">J11+L11+M11</f>
        <v>27.791999999999998</v>
      </c>
      <c r="L11" s="72">
        <f aca="true" t="shared" si="8" ref="L11:L20">B11*$I$7</f>
        <v>4.2</v>
      </c>
      <c r="M11" s="73">
        <f aca="true" t="shared" si="9" ref="M11:M20">B11*$I$8</f>
        <v>2.4</v>
      </c>
      <c r="N11" s="108">
        <f aca="true" t="shared" si="10" ref="N11:N20">Q11+R11+Q11+J27+R11+L27</f>
        <v>11.243999999999998</v>
      </c>
      <c r="O11" s="105">
        <f aca="true" t="shared" si="11" ref="O11:O20">N11+Q11+R11</f>
        <v>16.343999999999998</v>
      </c>
      <c r="P11" s="107">
        <f aca="true" t="shared" si="12" ref="P11:P20">O11+Q11+R11</f>
        <v>21.443999999999996</v>
      </c>
      <c r="Q11" s="72">
        <f aca="true" t="shared" si="13" ref="Q11:Q20">B11*$N$7</f>
        <v>3.5999999999999996</v>
      </c>
      <c r="R11" s="73">
        <f aca="true" t="shared" si="14" ref="R11:R20">B11*$N$8</f>
        <v>1.5</v>
      </c>
      <c r="S11" s="104">
        <f aca="true" t="shared" si="15" ref="S11:S20">V11+W11+V11+M27+W11+O27</f>
        <v>10.043999999999999</v>
      </c>
      <c r="T11" s="105">
        <f aca="true" t="shared" si="16" ref="T11:T20">S11+V11+W11</f>
        <v>14.543999999999997</v>
      </c>
      <c r="U11" s="107">
        <f aca="true" t="shared" si="17" ref="U11:U20">T11+V11+W11</f>
        <v>19.043999999999997</v>
      </c>
      <c r="V11" s="74">
        <f aca="true" t="shared" si="18" ref="V11:V20">B11*$S$7</f>
        <v>3.3</v>
      </c>
      <c r="W11" s="75">
        <f aca="true" t="shared" si="19" ref="W11:W20">B11*$S$8</f>
        <v>1.2</v>
      </c>
    </row>
    <row r="12" spans="2:23" s="70" customFormat="1" ht="19.5" customHeight="1">
      <c r="B12" s="196">
        <v>0.4</v>
      </c>
      <c r="C12" s="203"/>
      <c r="D12" s="109">
        <f t="shared" si="0"/>
        <v>28.526000000000003</v>
      </c>
      <c r="E12" s="39">
        <f t="shared" si="1"/>
        <v>40.92600000000001</v>
      </c>
      <c r="F12" s="39">
        <f t="shared" si="2"/>
        <v>53.326000000000015</v>
      </c>
      <c r="G12" s="39">
        <f t="shared" si="3"/>
        <v>7.2</v>
      </c>
      <c r="H12" s="110">
        <f t="shared" si="4"/>
        <v>5.2</v>
      </c>
      <c r="I12" s="109">
        <f t="shared" si="5"/>
        <v>19.256000000000004</v>
      </c>
      <c r="J12" s="39">
        <f t="shared" si="6"/>
        <v>28.056000000000004</v>
      </c>
      <c r="K12" s="111">
        <f t="shared" si="7"/>
        <v>36.85600000000001</v>
      </c>
      <c r="L12" s="77">
        <f t="shared" si="8"/>
        <v>5.6000000000000005</v>
      </c>
      <c r="M12" s="78">
        <f t="shared" si="9"/>
        <v>3.2</v>
      </c>
      <c r="N12" s="34">
        <f t="shared" si="10"/>
        <v>14.842</v>
      </c>
      <c r="O12" s="39">
        <f t="shared" si="11"/>
        <v>21.642000000000003</v>
      </c>
      <c r="P12" s="111">
        <f t="shared" si="12"/>
        <v>28.442000000000004</v>
      </c>
      <c r="Q12" s="77">
        <f t="shared" si="13"/>
        <v>4.800000000000001</v>
      </c>
      <c r="R12" s="78">
        <f t="shared" si="14"/>
        <v>2</v>
      </c>
      <c r="S12" s="109">
        <f t="shared" si="15"/>
        <v>13.241999999999999</v>
      </c>
      <c r="T12" s="39">
        <f t="shared" si="16"/>
        <v>19.242</v>
      </c>
      <c r="U12" s="111">
        <f t="shared" si="17"/>
        <v>25.242000000000004</v>
      </c>
      <c r="V12" s="79">
        <f t="shared" si="18"/>
        <v>4.4</v>
      </c>
      <c r="W12" s="80">
        <f t="shared" si="19"/>
        <v>1.6</v>
      </c>
    </row>
    <row r="13" spans="2:23" s="70" customFormat="1" ht="19.5" customHeight="1">
      <c r="B13" s="198">
        <v>0.5</v>
      </c>
      <c r="C13" s="203"/>
      <c r="D13" s="109">
        <f t="shared" si="0"/>
        <v>35.32</v>
      </c>
      <c r="E13" s="39">
        <f t="shared" si="1"/>
        <v>50.82</v>
      </c>
      <c r="F13" s="39">
        <f t="shared" si="2"/>
        <v>66.32</v>
      </c>
      <c r="G13" s="39">
        <f t="shared" si="3"/>
        <v>9</v>
      </c>
      <c r="H13" s="110">
        <f t="shared" si="4"/>
        <v>6.5</v>
      </c>
      <c r="I13" s="109">
        <f t="shared" si="5"/>
        <v>23.92</v>
      </c>
      <c r="J13" s="39">
        <f t="shared" si="6"/>
        <v>34.92</v>
      </c>
      <c r="K13" s="111">
        <f t="shared" si="7"/>
        <v>45.92</v>
      </c>
      <c r="L13" s="77">
        <f t="shared" si="8"/>
        <v>7</v>
      </c>
      <c r="M13" s="78">
        <f t="shared" si="9"/>
        <v>4</v>
      </c>
      <c r="N13" s="34">
        <f t="shared" si="10"/>
        <v>18.44</v>
      </c>
      <c r="O13" s="39">
        <f t="shared" si="11"/>
        <v>26.94</v>
      </c>
      <c r="P13" s="111">
        <f t="shared" si="12"/>
        <v>35.44</v>
      </c>
      <c r="Q13" s="77">
        <f t="shared" si="13"/>
        <v>6</v>
      </c>
      <c r="R13" s="78">
        <f t="shared" si="14"/>
        <v>2.5</v>
      </c>
      <c r="S13" s="109">
        <f t="shared" si="15"/>
        <v>16.44</v>
      </c>
      <c r="T13" s="39">
        <f t="shared" si="16"/>
        <v>23.94</v>
      </c>
      <c r="U13" s="111">
        <f t="shared" si="17"/>
        <v>31.44</v>
      </c>
      <c r="V13" s="79">
        <f t="shared" si="18"/>
        <v>5.5</v>
      </c>
      <c r="W13" s="80">
        <f t="shared" si="19"/>
        <v>2</v>
      </c>
    </row>
    <row r="14" spans="2:23" s="70" customFormat="1" ht="19.5" customHeight="1">
      <c r="B14" s="198">
        <v>0.6</v>
      </c>
      <c r="C14" s="203"/>
      <c r="D14" s="109">
        <f t="shared" si="0"/>
        <v>42.114</v>
      </c>
      <c r="E14" s="39">
        <f t="shared" si="1"/>
        <v>60.71399999999999</v>
      </c>
      <c r="F14" s="39">
        <f t="shared" si="2"/>
        <v>79.314</v>
      </c>
      <c r="G14" s="39">
        <f t="shared" si="3"/>
        <v>10.799999999999999</v>
      </c>
      <c r="H14" s="110">
        <f t="shared" si="4"/>
        <v>7.8</v>
      </c>
      <c r="I14" s="109">
        <f t="shared" si="5"/>
        <v>28.584000000000003</v>
      </c>
      <c r="J14" s="39">
        <f t="shared" si="6"/>
        <v>41.784</v>
      </c>
      <c r="K14" s="111">
        <f t="shared" si="7"/>
        <v>54.983999999999995</v>
      </c>
      <c r="L14" s="77">
        <f t="shared" si="8"/>
        <v>8.4</v>
      </c>
      <c r="M14" s="78">
        <f t="shared" si="9"/>
        <v>4.8</v>
      </c>
      <c r="N14" s="34">
        <f t="shared" si="10"/>
        <v>22.037999999999997</v>
      </c>
      <c r="O14" s="39">
        <f t="shared" si="11"/>
        <v>32.238</v>
      </c>
      <c r="P14" s="111">
        <f t="shared" si="12"/>
        <v>42.438</v>
      </c>
      <c r="Q14" s="77">
        <f t="shared" si="13"/>
        <v>7.199999999999999</v>
      </c>
      <c r="R14" s="78">
        <f t="shared" si="14"/>
        <v>3</v>
      </c>
      <c r="S14" s="109">
        <f t="shared" si="15"/>
        <v>19.637999999999998</v>
      </c>
      <c r="T14" s="39">
        <f t="shared" si="16"/>
        <v>28.637999999999998</v>
      </c>
      <c r="U14" s="111">
        <f t="shared" si="17"/>
        <v>37.638</v>
      </c>
      <c r="V14" s="79">
        <f t="shared" si="18"/>
        <v>6.6</v>
      </c>
      <c r="W14" s="80">
        <f t="shared" si="19"/>
        <v>2.4</v>
      </c>
    </row>
    <row r="15" spans="2:23" s="70" customFormat="1" ht="19.5" customHeight="1">
      <c r="B15" s="198">
        <v>0.7</v>
      </c>
      <c r="C15" s="203"/>
      <c r="D15" s="109">
        <f t="shared" si="0"/>
        <v>48.908</v>
      </c>
      <c r="E15" s="39">
        <f t="shared" si="1"/>
        <v>70.608</v>
      </c>
      <c r="F15" s="39">
        <f t="shared" si="2"/>
        <v>92.30799999999999</v>
      </c>
      <c r="G15" s="39">
        <f t="shared" si="3"/>
        <v>12.6</v>
      </c>
      <c r="H15" s="110">
        <f t="shared" si="4"/>
        <v>9.1</v>
      </c>
      <c r="I15" s="109">
        <f t="shared" si="5"/>
        <v>33.248</v>
      </c>
      <c r="J15" s="39">
        <f t="shared" si="6"/>
        <v>48.647999999999996</v>
      </c>
      <c r="K15" s="111">
        <f t="shared" si="7"/>
        <v>64.04799999999999</v>
      </c>
      <c r="L15" s="77">
        <f t="shared" si="8"/>
        <v>9.799999999999999</v>
      </c>
      <c r="M15" s="78">
        <f t="shared" si="9"/>
        <v>5.6</v>
      </c>
      <c r="N15" s="34">
        <f t="shared" si="10"/>
        <v>25.635999999999996</v>
      </c>
      <c r="O15" s="39">
        <f t="shared" si="11"/>
        <v>37.535999999999994</v>
      </c>
      <c r="P15" s="111">
        <f t="shared" si="12"/>
        <v>49.43599999999999</v>
      </c>
      <c r="Q15" s="77">
        <f t="shared" si="13"/>
        <v>8.399999999999999</v>
      </c>
      <c r="R15" s="78">
        <f t="shared" si="14"/>
        <v>3.5</v>
      </c>
      <c r="S15" s="109">
        <f t="shared" si="15"/>
        <v>22.836</v>
      </c>
      <c r="T15" s="39">
        <f t="shared" si="16"/>
        <v>33.336</v>
      </c>
      <c r="U15" s="111">
        <f t="shared" si="17"/>
        <v>43.836</v>
      </c>
      <c r="V15" s="79">
        <f t="shared" si="18"/>
        <v>7.699999999999999</v>
      </c>
      <c r="W15" s="80">
        <f t="shared" si="19"/>
        <v>2.8</v>
      </c>
    </row>
    <row r="16" spans="2:23" s="70" customFormat="1" ht="19.5" customHeight="1">
      <c r="B16" s="198">
        <v>0.8</v>
      </c>
      <c r="C16" s="203"/>
      <c r="D16" s="109">
        <f t="shared" si="0"/>
        <v>55.702000000000005</v>
      </c>
      <c r="E16" s="39">
        <f t="shared" si="1"/>
        <v>80.50200000000001</v>
      </c>
      <c r="F16" s="39">
        <f t="shared" si="2"/>
        <v>105.30200000000002</v>
      </c>
      <c r="G16" s="39">
        <f t="shared" si="3"/>
        <v>14.4</v>
      </c>
      <c r="H16" s="110">
        <f t="shared" si="4"/>
        <v>10.4</v>
      </c>
      <c r="I16" s="109">
        <f t="shared" si="5"/>
        <v>37.912000000000006</v>
      </c>
      <c r="J16" s="39">
        <f t="shared" si="6"/>
        <v>55.51200000000001</v>
      </c>
      <c r="K16" s="111">
        <f t="shared" si="7"/>
        <v>73.11200000000001</v>
      </c>
      <c r="L16" s="77">
        <f t="shared" si="8"/>
        <v>11.200000000000001</v>
      </c>
      <c r="M16" s="78">
        <f t="shared" si="9"/>
        <v>6.4</v>
      </c>
      <c r="N16" s="34">
        <f t="shared" si="10"/>
        <v>29.234</v>
      </c>
      <c r="O16" s="39">
        <f t="shared" si="11"/>
        <v>42.834</v>
      </c>
      <c r="P16" s="111">
        <f t="shared" si="12"/>
        <v>56.434000000000005</v>
      </c>
      <c r="Q16" s="77">
        <f t="shared" si="13"/>
        <v>9.600000000000001</v>
      </c>
      <c r="R16" s="78">
        <f t="shared" si="14"/>
        <v>4</v>
      </c>
      <c r="S16" s="109">
        <f t="shared" si="15"/>
        <v>26.034</v>
      </c>
      <c r="T16" s="39">
        <f t="shared" si="16"/>
        <v>38.034000000000006</v>
      </c>
      <c r="U16" s="111">
        <f t="shared" si="17"/>
        <v>50.034000000000006</v>
      </c>
      <c r="V16" s="79">
        <f t="shared" si="18"/>
        <v>8.8</v>
      </c>
      <c r="W16" s="80">
        <f t="shared" si="19"/>
        <v>3.2</v>
      </c>
    </row>
    <row r="17" spans="2:23" s="70" customFormat="1" ht="19.5" customHeight="1">
      <c r="B17" s="198">
        <v>0.9</v>
      </c>
      <c r="C17" s="203"/>
      <c r="D17" s="109">
        <f t="shared" si="0"/>
        <v>62.496</v>
      </c>
      <c r="E17" s="39">
        <f t="shared" si="1"/>
        <v>90.396</v>
      </c>
      <c r="F17" s="39">
        <f t="shared" si="2"/>
        <v>118.296</v>
      </c>
      <c r="G17" s="39">
        <f t="shared" si="3"/>
        <v>16.2</v>
      </c>
      <c r="H17" s="110">
        <f t="shared" si="4"/>
        <v>11.700000000000001</v>
      </c>
      <c r="I17" s="109">
        <f t="shared" si="5"/>
        <v>42.576</v>
      </c>
      <c r="J17" s="39">
        <f t="shared" si="6"/>
        <v>62.376000000000005</v>
      </c>
      <c r="K17" s="111">
        <f t="shared" si="7"/>
        <v>82.176</v>
      </c>
      <c r="L17" s="77">
        <f t="shared" si="8"/>
        <v>12.6</v>
      </c>
      <c r="M17" s="78">
        <f t="shared" si="9"/>
        <v>7.2</v>
      </c>
      <c r="N17" s="34">
        <f t="shared" si="10"/>
        <v>32.83200000000001</v>
      </c>
      <c r="O17" s="39">
        <f t="shared" si="11"/>
        <v>48.132000000000005</v>
      </c>
      <c r="P17" s="111">
        <f t="shared" si="12"/>
        <v>63.432</v>
      </c>
      <c r="Q17" s="77">
        <f t="shared" si="13"/>
        <v>10.8</v>
      </c>
      <c r="R17" s="78">
        <f t="shared" si="14"/>
        <v>4.5</v>
      </c>
      <c r="S17" s="109">
        <f t="shared" si="15"/>
        <v>29.232</v>
      </c>
      <c r="T17" s="39">
        <f t="shared" si="16"/>
        <v>42.732</v>
      </c>
      <c r="U17" s="111">
        <f t="shared" si="17"/>
        <v>56.232</v>
      </c>
      <c r="V17" s="79">
        <f t="shared" si="18"/>
        <v>9.9</v>
      </c>
      <c r="W17" s="80">
        <f t="shared" si="19"/>
        <v>3.6</v>
      </c>
    </row>
    <row r="18" spans="2:23" s="70" customFormat="1" ht="19.5" customHeight="1">
      <c r="B18" s="201">
        <v>1</v>
      </c>
      <c r="C18" s="205"/>
      <c r="D18" s="109">
        <f t="shared" si="0"/>
        <v>69.28999999999999</v>
      </c>
      <c r="E18" s="39">
        <f t="shared" si="1"/>
        <v>100.28999999999999</v>
      </c>
      <c r="F18" s="39">
        <f t="shared" si="2"/>
        <v>131.29</v>
      </c>
      <c r="G18" s="39">
        <f t="shared" si="3"/>
        <v>18</v>
      </c>
      <c r="H18" s="110">
        <f t="shared" si="4"/>
        <v>13</v>
      </c>
      <c r="I18" s="109">
        <f t="shared" si="5"/>
        <v>47.24</v>
      </c>
      <c r="J18" s="39">
        <f t="shared" si="6"/>
        <v>69.24000000000001</v>
      </c>
      <c r="K18" s="111">
        <f t="shared" si="7"/>
        <v>91.24000000000001</v>
      </c>
      <c r="L18" s="77">
        <f t="shared" si="8"/>
        <v>14</v>
      </c>
      <c r="M18" s="78">
        <f t="shared" si="9"/>
        <v>8</v>
      </c>
      <c r="N18" s="34">
        <f t="shared" si="10"/>
        <v>36.43000000000001</v>
      </c>
      <c r="O18" s="39">
        <f t="shared" si="11"/>
        <v>53.43000000000001</v>
      </c>
      <c r="P18" s="111">
        <f t="shared" si="12"/>
        <v>70.43</v>
      </c>
      <c r="Q18" s="77">
        <f t="shared" si="13"/>
        <v>12</v>
      </c>
      <c r="R18" s="78">
        <f t="shared" si="14"/>
        <v>5</v>
      </c>
      <c r="S18" s="109">
        <f t="shared" si="15"/>
        <v>32.43</v>
      </c>
      <c r="T18" s="39">
        <f t="shared" si="16"/>
        <v>47.43</v>
      </c>
      <c r="U18" s="111">
        <f t="shared" si="17"/>
        <v>62.43</v>
      </c>
      <c r="V18" s="79">
        <f t="shared" si="18"/>
        <v>11</v>
      </c>
      <c r="W18" s="80">
        <f t="shared" si="19"/>
        <v>4</v>
      </c>
    </row>
    <row r="19" spans="2:23" s="70" customFormat="1" ht="19.5" customHeight="1">
      <c r="B19" s="198">
        <v>1.1</v>
      </c>
      <c r="C19" s="203"/>
      <c r="D19" s="109">
        <f t="shared" si="0"/>
        <v>76.084</v>
      </c>
      <c r="E19" s="39">
        <f t="shared" si="1"/>
        <v>110.184</v>
      </c>
      <c r="F19" s="39">
        <f t="shared" si="2"/>
        <v>144.28400000000002</v>
      </c>
      <c r="G19" s="39">
        <f t="shared" si="3"/>
        <v>19.8</v>
      </c>
      <c r="H19" s="110">
        <f t="shared" si="4"/>
        <v>14.3</v>
      </c>
      <c r="I19" s="109">
        <f t="shared" si="5"/>
        <v>51.90400000000002</v>
      </c>
      <c r="J19" s="39">
        <f t="shared" si="6"/>
        <v>76.10400000000001</v>
      </c>
      <c r="K19" s="111">
        <f t="shared" si="7"/>
        <v>100.30400000000002</v>
      </c>
      <c r="L19" s="77">
        <f t="shared" si="8"/>
        <v>15.400000000000002</v>
      </c>
      <c r="M19" s="78">
        <f t="shared" si="9"/>
        <v>8.8</v>
      </c>
      <c r="N19" s="34">
        <f t="shared" si="10"/>
        <v>40.028000000000006</v>
      </c>
      <c r="O19" s="39">
        <f t="shared" si="11"/>
        <v>58.72800000000001</v>
      </c>
      <c r="P19" s="111">
        <f t="shared" si="12"/>
        <v>77.42800000000001</v>
      </c>
      <c r="Q19" s="77">
        <f t="shared" si="13"/>
        <v>13.200000000000001</v>
      </c>
      <c r="R19" s="78">
        <f t="shared" si="14"/>
        <v>5.5</v>
      </c>
      <c r="S19" s="109">
        <f t="shared" si="15"/>
        <v>35.62800000000001</v>
      </c>
      <c r="T19" s="39">
        <f t="shared" si="16"/>
        <v>52.12800000000001</v>
      </c>
      <c r="U19" s="111">
        <f t="shared" si="17"/>
        <v>68.62800000000001</v>
      </c>
      <c r="V19" s="79">
        <f t="shared" si="18"/>
        <v>12.100000000000001</v>
      </c>
      <c r="W19" s="80">
        <f t="shared" si="19"/>
        <v>4.4</v>
      </c>
    </row>
    <row r="20" spans="2:23" s="70" customFormat="1" ht="19.5" customHeight="1" thickBot="1">
      <c r="B20" s="199">
        <v>1.2</v>
      </c>
      <c r="C20" s="204"/>
      <c r="D20" s="112">
        <f t="shared" si="0"/>
        <v>82.87799999999999</v>
      </c>
      <c r="E20" s="113">
        <f t="shared" si="1"/>
        <v>120.07799999999997</v>
      </c>
      <c r="F20" s="113">
        <f t="shared" si="2"/>
        <v>157.27799999999996</v>
      </c>
      <c r="G20" s="113">
        <f t="shared" si="3"/>
        <v>21.599999999999998</v>
      </c>
      <c r="H20" s="114">
        <f t="shared" si="4"/>
        <v>15.6</v>
      </c>
      <c r="I20" s="112">
        <f t="shared" si="5"/>
        <v>56.568000000000005</v>
      </c>
      <c r="J20" s="113">
        <f t="shared" si="6"/>
        <v>82.968</v>
      </c>
      <c r="K20" s="115">
        <f t="shared" si="7"/>
        <v>109.368</v>
      </c>
      <c r="L20" s="82">
        <f t="shared" si="8"/>
        <v>16.8</v>
      </c>
      <c r="M20" s="83">
        <f t="shared" si="9"/>
        <v>9.6</v>
      </c>
      <c r="N20" s="116">
        <f t="shared" si="10"/>
        <v>43.626</v>
      </c>
      <c r="O20" s="113">
        <f t="shared" si="11"/>
        <v>64.026</v>
      </c>
      <c r="P20" s="115">
        <f t="shared" si="12"/>
        <v>84.42599999999999</v>
      </c>
      <c r="Q20" s="82">
        <f t="shared" si="13"/>
        <v>14.399999999999999</v>
      </c>
      <c r="R20" s="83">
        <f t="shared" si="14"/>
        <v>6</v>
      </c>
      <c r="S20" s="112">
        <f t="shared" si="15"/>
        <v>38.826</v>
      </c>
      <c r="T20" s="117">
        <f t="shared" si="16"/>
        <v>56.82599999999999</v>
      </c>
      <c r="U20" s="115">
        <f t="shared" si="17"/>
        <v>74.826</v>
      </c>
      <c r="V20" s="85">
        <f t="shared" si="18"/>
        <v>13.2</v>
      </c>
      <c r="W20" s="86">
        <f t="shared" si="19"/>
        <v>4.8</v>
      </c>
    </row>
    <row r="21" spans="2:23" s="69" customFormat="1" ht="12.75">
      <c r="B21" s="19"/>
      <c r="C21" s="67"/>
      <c r="D21" s="67"/>
      <c r="E21" s="67"/>
      <c r="F21" s="67"/>
      <c r="G21" s="67"/>
      <c r="H21" s="67"/>
      <c r="I21" s="67"/>
      <c r="J21" s="67"/>
      <c r="K21" s="67"/>
      <c r="L21" s="67"/>
      <c r="M21" s="67"/>
      <c r="N21" s="67"/>
      <c r="O21" s="67"/>
      <c r="P21" s="67"/>
      <c r="Q21" s="67"/>
      <c r="R21" s="67"/>
      <c r="S21" s="67"/>
      <c r="T21" s="68"/>
      <c r="U21" s="67"/>
      <c r="V21" s="67"/>
      <c r="W21" s="67"/>
    </row>
    <row r="22" spans="2:23" s="69" customFormat="1" ht="12.75">
      <c r="B22" s="19"/>
      <c r="C22" s="67"/>
      <c r="D22" s="67"/>
      <c r="E22" s="67"/>
      <c r="F22" s="67"/>
      <c r="G22" s="67"/>
      <c r="H22" s="67"/>
      <c r="I22" s="67"/>
      <c r="J22" s="67"/>
      <c r="K22" s="67"/>
      <c r="L22" s="67"/>
      <c r="M22" s="67"/>
      <c r="N22" s="67"/>
      <c r="O22" s="67"/>
      <c r="P22" s="67"/>
      <c r="Q22" s="67"/>
      <c r="R22" s="67"/>
      <c r="S22" s="67"/>
      <c r="T22" s="68"/>
      <c r="U22" s="67"/>
      <c r="V22" s="67"/>
      <c r="W22" s="67"/>
    </row>
    <row r="23" spans="2:23" ht="12.75">
      <c r="B23" s="19"/>
      <c r="C23" s="20"/>
      <c r="D23" s="21"/>
      <c r="E23" s="21"/>
      <c r="F23" s="21"/>
      <c r="G23" s="21"/>
      <c r="H23" s="21"/>
      <c r="I23" s="21"/>
      <c r="J23" s="21"/>
      <c r="K23" s="22"/>
      <c r="L23" s="22"/>
      <c r="M23" s="21"/>
      <c r="N23" s="21"/>
      <c r="O23" s="21"/>
      <c r="P23" s="22"/>
      <c r="Q23" s="22"/>
      <c r="R23" s="21"/>
      <c r="S23" s="22"/>
      <c r="T23" s="21"/>
      <c r="U23" s="22"/>
      <c r="V23" s="22"/>
      <c r="W23" s="2"/>
    </row>
    <row r="24" spans="2:23" ht="13.5" thickBot="1">
      <c r="B24" s="19"/>
      <c r="C24" s="20"/>
      <c r="D24" s="21"/>
      <c r="E24" s="21"/>
      <c r="F24" s="21"/>
      <c r="G24" s="21"/>
      <c r="H24" s="21"/>
      <c r="I24" s="21"/>
      <c r="J24" s="21"/>
      <c r="K24" s="22"/>
      <c r="L24" s="22"/>
      <c r="M24" s="21"/>
      <c r="N24" s="21"/>
      <c r="O24" s="21"/>
      <c r="P24" s="22"/>
      <c r="Q24" s="22"/>
      <c r="R24" s="21"/>
      <c r="S24" s="22"/>
      <c r="T24" s="21"/>
      <c r="U24" s="22"/>
      <c r="V24" s="22"/>
      <c r="W24" s="2"/>
    </row>
    <row r="25" spans="2:23" ht="12.75">
      <c r="B25" s="161" t="s">
        <v>36</v>
      </c>
      <c r="C25" s="162"/>
      <c r="D25" s="159" t="s">
        <v>16</v>
      </c>
      <c r="E25" s="159"/>
      <c r="F25" s="159"/>
      <c r="G25" s="159" t="s">
        <v>17</v>
      </c>
      <c r="H25" s="159"/>
      <c r="I25" s="159"/>
      <c r="J25" s="159" t="s">
        <v>18</v>
      </c>
      <c r="K25" s="159"/>
      <c r="L25" s="159"/>
      <c r="M25" s="159" t="s">
        <v>19</v>
      </c>
      <c r="N25" s="159"/>
      <c r="O25" s="160"/>
      <c r="P25" s="51"/>
      <c r="Q25" s="51"/>
      <c r="R25" s="51"/>
      <c r="S25" s="51"/>
      <c r="T25" s="51"/>
      <c r="U25" s="51"/>
      <c r="V25" s="5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65"/>
      <c r="Q26" s="6"/>
      <c r="R26" s="6"/>
      <c r="S26" s="6"/>
      <c r="T26" s="6"/>
      <c r="U26" s="6"/>
      <c r="V26" s="6"/>
      <c r="W26" s="6"/>
    </row>
    <row r="27" spans="2:23" ht="12.75">
      <c r="B27" s="58">
        <v>0.3</v>
      </c>
      <c r="C27" s="131">
        <f>0.66*B27</f>
        <v>0.198</v>
      </c>
      <c r="D27" s="59">
        <f aca="true" t="shared" si="20" ref="D27:D36">E27*($D$9)</f>
        <v>1.782</v>
      </c>
      <c r="E27" s="59">
        <f aca="true" t="shared" si="21" ref="E27:E36">0.66*B27</f>
        <v>0.198</v>
      </c>
      <c r="F27" s="59">
        <f>0.15*$D$9</f>
        <v>1.3499999999999999</v>
      </c>
      <c r="G27" s="59">
        <f aca="true" t="shared" si="22" ref="G27:G36">H27*($I$9)</f>
        <v>0.792</v>
      </c>
      <c r="H27" s="59">
        <f aca="true" t="shared" si="23" ref="H27:H36">0.66*B27</f>
        <v>0.198</v>
      </c>
      <c r="I27" s="59">
        <f>0.15*$I$9</f>
        <v>0.6</v>
      </c>
      <c r="J27" s="59">
        <f aca="true" t="shared" si="24" ref="J27:J36">K27*($N$9)</f>
        <v>0.5940000000000001</v>
      </c>
      <c r="K27" s="59">
        <f aca="true" t="shared" si="25" ref="K27:K36">0.66*B27</f>
        <v>0.198</v>
      </c>
      <c r="L27" s="59">
        <f>0.15*$N$9</f>
        <v>0.44999999999999996</v>
      </c>
      <c r="M27" s="59">
        <f aca="true" t="shared" si="26" ref="M27:M36">N27*($S$9)</f>
        <v>0.5940000000000001</v>
      </c>
      <c r="N27" s="59">
        <f aca="true" t="shared" si="27" ref="N27:N36">0.66*B27</f>
        <v>0.198</v>
      </c>
      <c r="O27" s="60">
        <f>0.15*$S$9</f>
        <v>0.44999999999999996</v>
      </c>
      <c r="P27" s="53"/>
      <c r="Q27" s="2"/>
      <c r="R27" s="2"/>
      <c r="S27" s="2"/>
      <c r="T27" s="2"/>
      <c r="U27" s="2"/>
      <c r="V27" s="2"/>
      <c r="W27" s="2"/>
    </row>
    <row r="28" spans="2:23" ht="12.75">
      <c r="B28" s="55">
        <v>0.4</v>
      </c>
      <c r="C28" s="132">
        <f>0.66*B28</f>
        <v>0.264</v>
      </c>
      <c r="D28" s="45">
        <f t="shared" si="20"/>
        <v>2.3760000000000003</v>
      </c>
      <c r="E28" s="45">
        <f t="shared" si="21"/>
        <v>0.264</v>
      </c>
      <c r="F28" s="59">
        <f aca="true" t="shared" si="28" ref="F28:F36">0.15*$D$9</f>
        <v>1.3499999999999999</v>
      </c>
      <c r="G28" s="45">
        <f t="shared" si="22"/>
        <v>1.056</v>
      </c>
      <c r="H28" s="45">
        <f t="shared" si="23"/>
        <v>0.264</v>
      </c>
      <c r="I28" s="59">
        <f aca="true" t="shared" si="29" ref="I28:I36">0.15*$I$9</f>
        <v>0.6</v>
      </c>
      <c r="J28" s="45">
        <f t="shared" si="24"/>
        <v>0.792</v>
      </c>
      <c r="K28" s="45">
        <f t="shared" si="25"/>
        <v>0.264</v>
      </c>
      <c r="L28" s="59">
        <f aca="true" t="shared" si="30" ref="L28:L36">0.15*$N$9</f>
        <v>0.44999999999999996</v>
      </c>
      <c r="M28" s="45">
        <f t="shared" si="26"/>
        <v>0.792</v>
      </c>
      <c r="N28" s="45">
        <f t="shared" si="27"/>
        <v>0.264</v>
      </c>
      <c r="O28" s="60">
        <f aca="true" t="shared" si="31" ref="O28:O36">0.15*$S$9</f>
        <v>0.44999999999999996</v>
      </c>
      <c r="P28" s="53"/>
      <c r="Q28" s="2"/>
      <c r="R28" s="2"/>
      <c r="S28" s="2"/>
      <c r="T28" s="2"/>
      <c r="U28" s="2"/>
      <c r="V28" s="2"/>
      <c r="W28" s="2"/>
    </row>
    <row r="29" spans="2:23" ht="12.75">
      <c r="B29" s="56">
        <v>0.5</v>
      </c>
      <c r="C29" s="132">
        <f>0.66*B29</f>
        <v>0.33</v>
      </c>
      <c r="D29" s="45">
        <f t="shared" si="20"/>
        <v>2.97</v>
      </c>
      <c r="E29" s="45">
        <f t="shared" si="21"/>
        <v>0.33</v>
      </c>
      <c r="F29" s="59">
        <f t="shared" si="28"/>
        <v>1.3499999999999999</v>
      </c>
      <c r="G29" s="45">
        <f t="shared" si="22"/>
        <v>1.32</v>
      </c>
      <c r="H29" s="45">
        <f t="shared" si="23"/>
        <v>0.33</v>
      </c>
      <c r="I29" s="59">
        <f t="shared" si="29"/>
        <v>0.6</v>
      </c>
      <c r="J29" s="45">
        <f t="shared" si="24"/>
        <v>0.99</v>
      </c>
      <c r="K29" s="45">
        <f t="shared" si="25"/>
        <v>0.33</v>
      </c>
      <c r="L29" s="59">
        <f t="shared" si="30"/>
        <v>0.44999999999999996</v>
      </c>
      <c r="M29" s="45">
        <f t="shared" si="26"/>
        <v>0.99</v>
      </c>
      <c r="N29" s="45">
        <f t="shared" si="27"/>
        <v>0.33</v>
      </c>
      <c r="O29" s="60">
        <f t="shared" si="31"/>
        <v>0.44999999999999996</v>
      </c>
      <c r="P29" s="53"/>
      <c r="Q29" s="2"/>
      <c r="R29" s="2"/>
      <c r="S29" s="2"/>
      <c r="T29" s="2"/>
      <c r="U29" s="2"/>
      <c r="V29" s="2"/>
      <c r="W29" s="2"/>
    </row>
    <row r="30" spans="2:23" ht="12.75">
      <c r="B30" s="56">
        <v>0.6</v>
      </c>
      <c r="C30" s="132">
        <f>0.67*B30</f>
        <v>0.402</v>
      </c>
      <c r="D30" s="45">
        <f t="shared" si="20"/>
        <v>3.564</v>
      </c>
      <c r="E30" s="45">
        <f t="shared" si="21"/>
        <v>0.396</v>
      </c>
      <c r="F30" s="59">
        <f t="shared" si="28"/>
        <v>1.3499999999999999</v>
      </c>
      <c r="G30" s="45">
        <f t="shared" si="22"/>
        <v>1.584</v>
      </c>
      <c r="H30" s="45">
        <f t="shared" si="23"/>
        <v>0.396</v>
      </c>
      <c r="I30" s="59">
        <f t="shared" si="29"/>
        <v>0.6</v>
      </c>
      <c r="J30" s="45">
        <f t="shared" si="24"/>
        <v>1.1880000000000002</v>
      </c>
      <c r="K30" s="45">
        <f t="shared" si="25"/>
        <v>0.396</v>
      </c>
      <c r="L30" s="59">
        <f t="shared" si="30"/>
        <v>0.44999999999999996</v>
      </c>
      <c r="M30" s="45">
        <f t="shared" si="26"/>
        <v>1.1880000000000002</v>
      </c>
      <c r="N30" s="45">
        <f t="shared" si="27"/>
        <v>0.396</v>
      </c>
      <c r="O30" s="60">
        <f t="shared" si="31"/>
        <v>0.44999999999999996</v>
      </c>
      <c r="P30" s="53"/>
      <c r="Q30" s="2"/>
      <c r="R30" s="2"/>
      <c r="S30" s="2"/>
      <c r="T30" s="2"/>
      <c r="U30" s="2"/>
      <c r="V30" s="2"/>
      <c r="W30" s="2"/>
    </row>
    <row r="31" spans="2:23" ht="12.75">
      <c r="B31" s="56">
        <v>0.7</v>
      </c>
      <c r="C31" s="132">
        <f aca="true" t="shared" si="32" ref="C31:C36">0.67*B31</f>
        <v>0.469</v>
      </c>
      <c r="D31" s="45">
        <f t="shared" si="20"/>
        <v>4.1579999999999995</v>
      </c>
      <c r="E31" s="45">
        <f t="shared" si="21"/>
        <v>0.46199999999999997</v>
      </c>
      <c r="F31" s="59">
        <f t="shared" si="28"/>
        <v>1.3499999999999999</v>
      </c>
      <c r="G31" s="45">
        <f t="shared" si="22"/>
        <v>1.8479999999999999</v>
      </c>
      <c r="H31" s="45">
        <f t="shared" si="23"/>
        <v>0.46199999999999997</v>
      </c>
      <c r="I31" s="59">
        <f t="shared" si="29"/>
        <v>0.6</v>
      </c>
      <c r="J31" s="45">
        <f t="shared" si="24"/>
        <v>1.386</v>
      </c>
      <c r="K31" s="45">
        <f t="shared" si="25"/>
        <v>0.46199999999999997</v>
      </c>
      <c r="L31" s="59">
        <f t="shared" si="30"/>
        <v>0.44999999999999996</v>
      </c>
      <c r="M31" s="45">
        <f t="shared" si="26"/>
        <v>1.386</v>
      </c>
      <c r="N31" s="45">
        <f t="shared" si="27"/>
        <v>0.46199999999999997</v>
      </c>
      <c r="O31" s="60">
        <f t="shared" si="31"/>
        <v>0.44999999999999996</v>
      </c>
      <c r="P31" s="53"/>
      <c r="Q31" s="2"/>
      <c r="R31" s="2"/>
      <c r="S31" s="2"/>
      <c r="T31" s="2"/>
      <c r="U31" s="2"/>
      <c r="V31" s="2"/>
      <c r="W31" s="2"/>
    </row>
    <row r="32" spans="2:23" ht="12.75">
      <c r="B32" s="56">
        <v>0.8</v>
      </c>
      <c r="C32" s="132">
        <f t="shared" si="32"/>
        <v>0.536</v>
      </c>
      <c r="D32" s="45">
        <f t="shared" si="20"/>
        <v>4.752000000000001</v>
      </c>
      <c r="E32" s="45">
        <f t="shared" si="21"/>
        <v>0.528</v>
      </c>
      <c r="F32" s="59">
        <f t="shared" si="28"/>
        <v>1.3499999999999999</v>
      </c>
      <c r="G32" s="45">
        <f t="shared" si="22"/>
        <v>2.112</v>
      </c>
      <c r="H32" s="45">
        <f t="shared" si="23"/>
        <v>0.528</v>
      </c>
      <c r="I32" s="59">
        <f t="shared" si="29"/>
        <v>0.6</v>
      </c>
      <c r="J32" s="45">
        <f t="shared" si="24"/>
        <v>1.584</v>
      </c>
      <c r="K32" s="45">
        <f t="shared" si="25"/>
        <v>0.528</v>
      </c>
      <c r="L32" s="59">
        <f t="shared" si="30"/>
        <v>0.44999999999999996</v>
      </c>
      <c r="M32" s="45">
        <f t="shared" si="26"/>
        <v>1.584</v>
      </c>
      <c r="N32" s="45">
        <f t="shared" si="27"/>
        <v>0.528</v>
      </c>
      <c r="O32" s="60">
        <f t="shared" si="31"/>
        <v>0.44999999999999996</v>
      </c>
      <c r="P32" s="53"/>
      <c r="Q32" s="2"/>
      <c r="R32" s="2"/>
      <c r="S32" s="2"/>
      <c r="T32" s="2"/>
      <c r="U32" s="2"/>
      <c r="V32" s="2"/>
      <c r="W32" s="2"/>
    </row>
    <row r="33" spans="2:23" ht="12.75">
      <c r="B33" s="56">
        <v>0.9</v>
      </c>
      <c r="C33" s="132">
        <f t="shared" si="32"/>
        <v>0.6030000000000001</v>
      </c>
      <c r="D33" s="45">
        <f t="shared" si="20"/>
        <v>5.346000000000001</v>
      </c>
      <c r="E33" s="45">
        <f t="shared" si="21"/>
        <v>0.5940000000000001</v>
      </c>
      <c r="F33" s="59">
        <f t="shared" si="28"/>
        <v>1.3499999999999999</v>
      </c>
      <c r="G33" s="45">
        <f t="shared" si="22"/>
        <v>2.3760000000000003</v>
      </c>
      <c r="H33" s="45">
        <f t="shared" si="23"/>
        <v>0.5940000000000001</v>
      </c>
      <c r="I33" s="59">
        <f t="shared" si="29"/>
        <v>0.6</v>
      </c>
      <c r="J33" s="45">
        <f t="shared" si="24"/>
        <v>1.7820000000000003</v>
      </c>
      <c r="K33" s="45">
        <f t="shared" si="25"/>
        <v>0.5940000000000001</v>
      </c>
      <c r="L33" s="59">
        <f t="shared" si="30"/>
        <v>0.44999999999999996</v>
      </c>
      <c r="M33" s="45">
        <f t="shared" si="26"/>
        <v>1.7820000000000003</v>
      </c>
      <c r="N33" s="45">
        <f t="shared" si="27"/>
        <v>0.5940000000000001</v>
      </c>
      <c r="O33" s="60">
        <f t="shared" si="31"/>
        <v>0.44999999999999996</v>
      </c>
      <c r="P33" s="53"/>
      <c r="Q33" s="2"/>
      <c r="R33" s="2"/>
      <c r="S33" s="2"/>
      <c r="T33" s="2"/>
      <c r="U33" s="2"/>
      <c r="V33" s="2"/>
      <c r="W33" s="2"/>
    </row>
    <row r="34" spans="2:23" ht="12.75">
      <c r="B34" s="56">
        <v>1</v>
      </c>
      <c r="C34" s="132">
        <f t="shared" si="32"/>
        <v>0.67</v>
      </c>
      <c r="D34" s="45">
        <f t="shared" si="20"/>
        <v>5.94</v>
      </c>
      <c r="E34" s="45">
        <f t="shared" si="21"/>
        <v>0.66</v>
      </c>
      <c r="F34" s="59">
        <f t="shared" si="28"/>
        <v>1.3499999999999999</v>
      </c>
      <c r="G34" s="45">
        <f t="shared" si="22"/>
        <v>2.64</v>
      </c>
      <c r="H34" s="45">
        <f t="shared" si="23"/>
        <v>0.66</v>
      </c>
      <c r="I34" s="59">
        <f t="shared" si="29"/>
        <v>0.6</v>
      </c>
      <c r="J34" s="45">
        <f t="shared" si="24"/>
        <v>1.98</v>
      </c>
      <c r="K34" s="45">
        <f t="shared" si="25"/>
        <v>0.66</v>
      </c>
      <c r="L34" s="59">
        <f t="shared" si="30"/>
        <v>0.44999999999999996</v>
      </c>
      <c r="M34" s="45">
        <f t="shared" si="26"/>
        <v>1.98</v>
      </c>
      <c r="N34" s="45">
        <f t="shared" si="27"/>
        <v>0.66</v>
      </c>
      <c r="O34" s="60">
        <f t="shared" si="31"/>
        <v>0.44999999999999996</v>
      </c>
      <c r="P34" s="53"/>
      <c r="Q34" s="2"/>
      <c r="R34" s="2"/>
      <c r="S34" s="2"/>
      <c r="T34" s="2"/>
      <c r="U34" s="2"/>
      <c r="V34" s="2"/>
      <c r="W34" s="2"/>
    </row>
    <row r="35" spans="2:23" ht="12.75">
      <c r="B35" s="56">
        <v>1.1</v>
      </c>
      <c r="C35" s="132">
        <f t="shared" si="32"/>
        <v>0.7370000000000001</v>
      </c>
      <c r="D35" s="45">
        <f t="shared" si="20"/>
        <v>6.534000000000001</v>
      </c>
      <c r="E35" s="45">
        <f t="shared" si="21"/>
        <v>0.7260000000000001</v>
      </c>
      <c r="F35" s="59">
        <f t="shared" si="28"/>
        <v>1.3499999999999999</v>
      </c>
      <c r="G35" s="45">
        <f t="shared" si="22"/>
        <v>2.9040000000000004</v>
      </c>
      <c r="H35" s="45">
        <f t="shared" si="23"/>
        <v>0.7260000000000001</v>
      </c>
      <c r="I35" s="59">
        <f t="shared" si="29"/>
        <v>0.6</v>
      </c>
      <c r="J35" s="45">
        <f t="shared" si="24"/>
        <v>2.1780000000000004</v>
      </c>
      <c r="K35" s="45">
        <f t="shared" si="25"/>
        <v>0.7260000000000001</v>
      </c>
      <c r="L35" s="59">
        <f t="shared" si="30"/>
        <v>0.44999999999999996</v>
      </c>
      <c r="M35" s="45">
        <f t="shared" si="26"/>
        <v>2.1780000000000004</v>
      </c>
      <c r="N35" s="45">
        <f t="shared" si="27"/>
        <v>0.7260000000000001</v>
      </c>
      <c r="O35" s="60">
        <f t="shared" si="31"/>
        <v>0.44999999999999996</v>
      </c>
      <c r="P35" s="53"/>
      <c r="Q35" s="2"/>
      <c r="R35" s="2"/>
      <c r="S35" s="2"/>
      <c r="T35" s="2"/>
      <c r="U35" s="2"/>
      <c r="V35" s="2"/>
      <c r="W35" s="2"/>
    </row>
    <row r="36" spans="2:23" ht="13.5" thickBot="1">
      <c r="B36" s="57">
        <v>1.2</v>
      </c>
      <c r="C36" s="135">
        <f t="shared" si="32"/>
        <v>0.804</v>
      </c>
      <c r="D36" s="46">
        <f t="shared" si="20"/>
        <v>7.128</v>
      </c>
      <c r="E36" s="46">
        <f t="shared" si="21"/>
        <v>0.792</v>
      </c>
      <c r="F36" s="46">
        <f t="shared" si="28"/>
        <v>1.3499999999999999</v>
      </c>
      <c r="G36" s="46">
        <f t="shared" si="22"/>
        <v>3.168</v>
      </c>
      <c r="H36" s="46">
        <f t="shared" si="23"/>
        <v>0.792</v>
      </c>
      <c r="I36" s="46">
        <f t="shared" si="29"/>
        <v>0.6</v>
      </c>
      <c r="J36" s="46">
        <f t="shared" si="24"/>
        <v>2.3760000000000003</v>
      </c>
      <c r="K36" s="46">
        <f t="shared" si="25"/>
        <v>0.792</v>
      </c>
      <c r="L36" s="46">
        <f t="shared" si="30"/>
        <v>0.44999999999999996</v>
      </c>
      <c r="M36" s="46">
        <f t="shared" si="26"/>
        <v>2.3760000000000003</v>
      </c>
      <c r="N36" s="46">
        <f t="shared" si="27"/>
        <v>0.792</v>
      </c>
      <c r="O36" s="43">
        <f t="shared" si="31"/>
        <v>0.44999999999999996</v>
      </c>
      <c r="P36" s="53"/>
      <c r="Q36" s="2"/>
      <c r="R36" s="2"/>
      <c r="S36" s="2"/>
      <c r="T36" s="2"/>
      <c r="U36" s="2"/>
      <c r="V36" s="2"/>
      <c r="W36" s="2"/>
    </row>
    <row r="37" spans="2:23" ht="12.75">
      <c r="B37" s="53"/>
      <c r="C37" s="53"/>
      <c r="D37" s="53"/>
      <c r="E37" s="53"/>
      <c r="F37" s="53"/>
      <c r="G37" s="54"/>
      <c r="H37" s="53"/>
      <c r="I37" s="53"/>
      <c r="J37" s="53"/>
      <c r="K37" s="53"/>
      <c r="L37" s="54"/>
      <c r="M37" s="53"/>
      <c r="N37" s="53"/>
      <c r="O37" s="53"/>
      <c r="P37" s="53"/>
      <c r="Q37" s="54"/>
      <c r="R37" s="53"/>
      <c r="S37" s="53"/>
      <c r="T37" s="53"/>
      <c r="U37" s="53"/>
      <c r="V37" s="54"/>
      <c r="W37" s="2"/>
    </row>
    <row r="38" spans="7:16" ht="12.75">
      <c r="G38" s="14"/>
      <c r="H38" s="2"/>
      <c r="I38" s="2"/>
      <c r="J38" s="2"/>
      <c r="K38" s="14"/>
      <c r="L38" s="2"/>
      <c r="M38" s="2"/>
      <c r="N38" s="2"/>
      <c r="O38" s="6"/>
      <c r="P38" s="6"/>
    </row>
    <row r="40" spans="2:5" ht="12.75">
      <c r="B40" s="14" t="s">
        <v>75</v>
      </c>
      <c r="C40" s="2">
        <f>H4*0.95</f>
        <v>28.5</v>
      </c>
      <c r="D40" s="2">
        <f>H4*1.05</f>
        <v>31.5</v>
      </c>
      <c r="E40" s="14" t="s">
        <v>74</v>
      </c>
    </row>
  </sheetData>
  <sheetProtection/>
  <mergeCells count="44">
    <mergeCell ref="B18:C18"/>
    <mergeCell ref="B19:C19"/>
    <mergeCell ref="B20:C20"/>
    <mergeCell ref="B14:C14"/>
    <mergeCell ref="B15:C15"/>
    <mergeCell ref="B16:C16"/>
    <mergeCell ref="B17:C17"/>
    <mergeCell ref="B11:C11"/>
    <mergeCell ref="B12:C12"/>
    <mergeCell ref="B13:C13"/>
    <mergeCell ref="B6:C6"/>
    <mergeCell ref="B8:C8"/>
    <mergeCell ref="B9:C9"/>
    <mergeCell ref="B10:C10"/>
    <mergeCell ref="B7:C7"/>
    <mergeCell ref="Q7:Q10"/>
    <mergeCell ref="T9:U9"/>
    <mergeCell ref="D6:H6"/>
    <mergeCell ref="I6:M6"/>
    <mergeCell ref="N6:R6"/>
    <mergeCell ref="H7:H10"/>
    <mergeCell ref="E7:F7"/>
    <mergeCell ref="J7:K7"/>
    <mergeCell ref="S6:W6"/>
    <mergeCell ref="R7:R10"/>
    <mergeCell ref="B25:C25"/>
    <mergeCell ref="D25:F25"/>
    <mergeCell ref="G25:I25"/>
    <mergeCell ref="J25:L25"/>
    <mergeCell ref="V7:V10"/>
    <mergeCell ref="W7:W10"/>
    <mergeCell ref="O8:P8"/>
    <mergeCell ref="O9:P9"/>
    <mergeCell ref="T7:U7"/>
    <mergeCell ref="T8:U8"/>
    <mergeCell ref="M25:O25"/>
    <mergeCell ref="L7:L10"/>
    <mergeCell ref="E8:F8"/>
    <mergeCell ref="J8:K8"/>
    <mergeCell ref="G7:G10"/>
    <mergeCell ref="M7:M10"/>
    <mergeCell ref="O7:P7"/>
    <mergeCell ref="E9:F9"/>
    <mergeCell ref="J9:K9"/>
  </mergeCells>
  <conditionalFormatting sqref="G11:H20 L11:M20 Q11:R20 V11:W20">
    <cfRule type="cellIs" priority="1" dxfId="2" operator="between" stopIfTrue="1">
      <formula>$P$6</formula>
      <formula>$T$6</formula>
    </cfRule>
  </conditionalFormatting>
  <conditionalFormatting sqref="D21:W24 K2:L3 M2:T5 C2:E5 F5:L5 F4">
    <cfRule type="cellIs" priority="2" dxfId="1" operator="between" stopIfTrue="1">
      <formula>$P$6</formula>
      <formula>$T$6</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7109375" style="2" customWidth="1"/>
    <col min="2" max="2" width="17.421875" style="2" customWidth="1"/>
    <col min="3" max="22" width="6.57421875" style="2" customWidth="1"/>
    <col min="23" max="23" width="7.00390625" style="2" customWidth="1"/>
    <col min="24" max="16384" width="9.140625" style="2" customWidth="1"/>
  </cols>
  <sheetData>
    <row r="1" ht="19.5" customHeight="1">
      <c r="B1" s="1" t="s">
        <v>0</v>
      </c>
    </row>
    <row r="2" spans="2:6" s="3" customFormat="1" ht="19.5" customHeight="1">
      <c r="B2" s="1" t="s">
        <v>50</v>
      </c>
      <c r="F2" s="3" t="s">
        <v>54</v>
      </c>
    </row>
    <row r="3" spans="2:10" s="3" customFormat="1" ht="19.5" customHeight="1">
      <c r="B3" s="4"/>
      <c r="F3" s="2"/>
      <c r="G3" s="2"/>
      <c r="H3" s="2"/>
      <c r="I3" s="2"/>
      <c r="J3" s="2"/>
    </row>
    <row r="4" spans="6:12" ht="19.5" customHeight="1">
      <c r="F4" s="3" t="s">
        <v>48</v>
      </c>
      <c r="H4" s="3">
        <v>30</v>
      </c>
      <c r="I4" s="3" t="s">
        <v>74</v>
      </c>
      <c r="J4" s="3"/>
      <c r="K4" s="3"/>
      <c r="L4" s="3"/>
    </row>
    <row r="5" spans="7:17" ht="19.5" customHeight="1" thickBot="1">
      <c r="G5" s="5"/>
      <c r="Q5" s="14"/>
    </row>
    <row r="6" spans="2:22" s="6" customFormat="1"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s="6" customFormat="1" ht="19.5" customHeight="1">
      <c r="B7" s="9" t="s">
        <v>3</v>
      </c>
      <c r="C7" s="15">
        <f>Speeds!K16</f>
        <v>18</v>
      </c>
      <c r="D7" s="157" t="s">
        <v>33</v>
      </c>
      <c r="E7" s="211"/>
      <c r="F7" s="179" t="s">
        <v>34</v>
      </c>
      <c r="G7" s="181" t="s">
        <v>35</v>
      </c>
      <c r="H7" s="15">
        <f>Speeds!K19</f>
        <v>14</v>
      </c>
      <c r="I7" s="157" t="s">
        <v>33</v>
      </c>
      <c r="J7" s="158"/>
      <c r="K7" s="179" t="s">
        <v>34</v>
      </c>
      <c r="L7" s="181" t="s">
        <v>35</v>
      </c>
      <c r="M7" s="15">
        <f>Speeds!K22</f>
        <v>12</v>
      </c>
      <c r="N7" s="157" t="s">
        <v>33</v>
      </c>
      <c r="O7" s="158"/>
      <c r="P7" s="179" t="s">
        <v>34</v>
      </c>
      <c r="Q7" s="181" t="s">
        <v>35</v>
      </c>
      <c r="R7" s="15">
        <f>Speeds!K25</f>
        <v>11</v>
      </c>
      <c r="S7" s="157" t="s">
        <v>33</v>
      </c>
      <c r="T7" s="158"/>
      <c r="U7" s="179" t="s">
        <v>34</v>
      </c>
      <c r="V7" s="181" t="s">
        <v>35</v>
      </c>
    </row>
    <row r="8" spans="2:22" s="6" customFormat="1" ht="19.5" customHeight="1">
      <c r="B8" s="9" t="s">
        <v>4</v>
      </c>
      <c r="C8" s="15">
        <f>Speeds!K17</f>
        <v>13</v>
      </c>
      <c r="D8" s="173" t="s">
        <v>33</v>
      </c>
      <c r="E8" s="174"/>
      <c r="F8" s="180"/>
      <c r="G8" s="182"/>
      <c r="H8" s="15">
        <f>Speeds!K20</f>
        <v>8</v>
      </c>
      <c r="I8" s="167" t="s">
        <v>33</v>
      </c>
      <c r="J8" s="168"/>
      <c r="K8" s="180"/>
      <c r="L8" s="182"/>
      <c r="M8" s="15">
        <f>Speeds!K23</f>
        <v>5</v>
      </c>
      <c r="N8" s="167" t="s">
        <v>33</v>
      </c>
      <c r="O8" s="168"/>
      <c r="P8" s="180"/>
      <c r="Q8" s="182"/>
      <c r="R8" s="15">
        <f>Speeds!K26</f>
        <v>4</v>
      </c>
      <c r="S8" s="167" t="s">
        <v>33</v>
      </c>
      <c r="T8" s="168"/>
      <c r="U8" s="180"/>
      <c r="V8" s="182"/>
    </row>
    <row r="9" spans="2:22" s="6" customFormat="1" ht="29.25"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s="6" customFormat="1" ht="19.5" customHeight="1">
      <c r="B10" s="13">
        <v>0.3</v>
      </c>
      <c r="C10" s="41">
        <f aca="true" t="shared" si="0" ref="C10:C19">($F10+$G10)*1</f>
        <v>9.299999999999999</v>
      </c>
      <c r="D10" s="27">
        <f aca="true" t="shared" si="1" ref="D10:D19">($F10+$G10)*2</f>
        <v>18.599999999999998</v>
      </c>
      <c r="E10" s="27">
        <f aca="true" t="shared" si="2" ref="E10:E19">($F10+$G10)*3</f>
        <v>27.9</v>
      </c>
      <c r="F10" s="29">
        <f aca="true" t="shared" si="3" ref="F10:F19">B10*$C$7</f>
        <v>5.3999999999999995</v>
      </c>
      <c r="G10" s="30">
        <f aca="true" t="shared" si="4" ref="G10:G19">B10*$C$8</f>
        <v>3.9</v>
      </c>
      <c r="H10" s="27">
        <f aca="true" t="shared" si="5" ref="H10:H19">(K10+L10)*1</f>
        <v>6.6</v>
      </c>
      <c r="I10" s="27">
        <f aca="true" t="shared" si="6" ref="I10:I19">(K10+L10)*2</f>
        <v>13.2</v>
      </c>
      <c r="J10" s="27">
        <f aca="true" t="shared" si="7" ref="J10:J19">(K10+L10)*3</f>
        <v>19.799999999999997</v>
      </c>
      <c r="K10" s="28">
        <f aca="true" t="shared" si="8" ref="K10:K19">B10*$H$7</f>
        <v>4.2</v>
      </c>
      <c r="L10" s="30">
        <f aca="true" t="shared" si="9" ref="L10:L19">B10*$H$8</f>
        <v>2.4</v>
      </c>
      <c r="M10" s="27">
        <f aca="true" t="shared" si="10" ref="M10:M19">(P10+Q10)*1</f>
        <v>5.1</v>
      </c>
      <c r="N10" s="27">
        <f aca="true" t="shared" si="11" ref="N10:N19">(P10+Q10)*2</f>
        <v>10.2</v>
      </c>
      <c r="O10" s="27">
        <f aca="true" t="shared" si="12" ref="O10:O19">(P10+Q10)*3</f>
        <v>15.299999999999999</v>
      </c>
      <c r="P10" s="28">
        <f aca="true" t="shared" si="13" ref="P10:P19">B10*$M$7</f>
        <v>3.5999999999999996</v>
      </c>
      <c r="Q10" s="30">
        <f aca="true" t="shared" si="14" ref="Q10:Q19">B10*$M$8</f>
        <v>1.5</v>
      </c>
      <c r="R10" s="27">
        <f aca="true" t="shared" si="15" ref="R10:R19">(U10+V10)*1</f>
        <v>4.5</v>
      </c>
      <c r="S10" s="27">
        <f aca="true" t="shared" si="16" ref="S10:S19">(U10+V10)*2</f>
        <v>9</v>
      </c>
      <c r="T10" s="27">
        <f aca="true" t="shared" si="17" ref="T10:T19">(U10+V10)*3</f>
        <v>13.5</v>
      </c>
      <c r="U10" s="28">
        <f aca="true" t="shared" si="18" ref="U10:U19">B10*$R$7</f>
        <v>3.3</v>
      </c>
      <c r="V10" s="30">
        <f aca="true" t="shared" si="19" ref="V10:V19">B10*$R$8</f>
        <v>1.2</v>
      </c>
    </row>
    <row r="11" spans="2:22" s="6" customFormat="1" ht="19.5" customHeight="1">
      <c r="B11" s="11">
        <v>0.4</v>
      </c>
      <c r="C11" s="34">
        <f t="shared" si="0"/>
        <v>12.4</v>
      </c>
      <c r="D11" s="39">
        <f t="shared" si="1"/>
        <v>24.8</v>
      </c>
      <c r="E11" s="39">
        <f t="shared" si="2"/>
        <v>37.2</v>
      </c>
      <c r="F11" s="32">
        <f t="shared" si="3"/>
        <v>7.2</v>
      </c>
      <c r="G11" s="33">
        <f t="shared" si="4"/>
        <v>5.2</v>
      </c>
      <c r="H11" s="39">
        <f t="shared" si="5"/>
        <v>8.8</v>
      </c>
      <c r="I11" s="39">
        <f t="shared" si="6"/>
        <v>17.6</v>
      </c>
      <c r="J11" s="39">
        <f t="shared" si="7"/>
        <v>26.400000000000002</v>
      </c>
      <c r="K11" s="32">
        <f t="shared" si="8"/>
        <v>5.6000000000000005</v>
      </c>
      <c r="L11" s="33">
        <f t="shared" si="9"/>
        <v>3.2</v>
      </c>
      <c r="M11" s="39">
        <f t="shared" si="10"/>
        <v>6.800000000000001</v>
      </c>
      <c r="N11" s="39">
        <f t="shared" si="11"/>
        <v>13.600000000000001</v>
      </c>
      <c r="O11" s="39">
        <f t="shared" si="12"/>
        <v>20.400000000000002</v>
      </c>
      <c r="P11" s="32">
        <f t="shared" si="13"/>
        <v>4.800000000000001</v>
      </c>
      <c r="Q11" s="33">
        <f t="shared" si="14"/>
        <v>2</v>
      </c>
      <c r="R11" s="39">
        <f t="shared" si="15"/>
        <v>6</v>
      </c>
      <c r="S11" s="39">
        <f t="shared" si="16"/>
        <v>12</v>
      </c>
      <c r="T11" s="39">
        <f t="shared" si="17"/>
        <v>18</v>
      </c>
      <c r="U11" s="32">
        <f t="shared" si="18"/>
        <v>4.4</v>
      </c>
      <c r="V11" s="33">
        <f t="shared" si="19"/>
        <v>1.6</v>
      </c>
    </row>
    <row r="12" spans="2:22" s="6" customFormat="1" ht="19.5" customHeight="1">
      <c r="B12" s="11">
        <v>0.5</v>
      </c>
      <c r="C12" s="34">
        <f t="shared" si="0"/>
        <v>15.5</v>
      </c>
      <c r="D12" s="39">
        <f t="shared" si="1"/>
        <v>31</v>
      </c>
      <c r="E12" s="39">
        <f t="shared" si="2"/>
        <v>46.5</v>
      </c>
      <c r="F12" s="32">
        <f t="shared" si="3"/>
        <v>9</v>
      </c>
      <c r="G12" s="33">
        <f t="shared" si="4"/>
        <v>6.5</v>
      </c>
      <c r="H12" s="39">
        <f t="shared" si="5"/>
        <v>11</v>
      </c>
      <c r="I12" s="39">
        <f t="shared" si="6"/>
        <v>22</v>
      </c>
      <c r="J12" s="39">
        <f t="shared" si="7"/>
        <v>33</v>
      </c>
      <c r="K12" s="32">
        <f t="shared" si="8"/>
        <v>7</v>
      </c>
      <c r="L12" s="33">
        <f t="shared" si="9"/>
        <v>4</v>
      </c>
      <c r="M12" s="39">
        <f t="shared" si="10"/>
        <v>8.5</v>
      </c>
      <c r="N12" s="39">
        <f t="shared" si="11"/>
        <v>17</v>
      </c>
      <c r="O12" s="39">
        <f t="shared" si="12"/>
        <v>25.5</v>
      </c>
      <c r="P12" s="32">
        <f t="shared" si="13"/>
        <v>6</v>
      </c>
      <c r="Q12" s="33">
        <f t="shared" si="14"/>
        <v>2.5</v>
      </c>
      <c r="R12" s="39">
        <f t="shared" si="15"/>
        <v>7.5</v>
      </c>
      <c r="S12" s="39">
        <f t="shared" si="16"/>
        <v>15</v>
      </c>
      <c r="T12" s="39">
        <f t="shared" si="17"/>
        <v>22.5</v>
      </c>
      <c r="U12" s="32">
        <f t="shared" si="18"/>
        <v>5.5</v>
      </c>
      <c r="V12" s="33">
        <f t="shared" si="19"/>
        <v>2</v>
      </c>
    </row>
    <row r="13" spans="2:22" s="6" customFormat="1" ht="19.5" customHeight="1">
      <c r="B13" s="11">
        <v>0.6</v>
      </c>
      <c r="C13" s="34">
        <f t="shared" si="0"/>
        <v>18.599999999999998</v>
      </c>
      <c r="D13" s="39">
        <f t="shared" si="1"/>
        <v>37.199999999999996</v>
      </c>
      <c r="E13" s="39">
        <f t="shared" si="2"/>
        <v>55.8</v>
      </c>
      <c r="F13" s="32">
        <f t="shared" si="3"/>
        <v>10.799999999999999</v>
      </c>
      <c r="G13" s="33">
        <f t="shared" si="4"/>
        <v>7.8</v>
      </c>
      <c r="H13" s="39">
        <f t="shared" si="5"/>
        <v>13.2</v>
      </c>
      <c r="I13" s="39">
        <f t="shared" si="6"/>
        <v>26.4</v>
      </c>
      <c r="J13" s="39">
        <f t="shared" si="7"/>
        <v>39.599999999999994</v>
      </c>
      <c r="K13" s="32">
        <f t="shared" si="8"/>
        <v>8.4</v>
      </c>
      <c r="L13" s="33">
        <f t="shared" si="9"/>
        <v>4.8</v>
      </c>
      <c r="M13" s="39">
        <f t="shared" si="10"/>
        <v>10.2</v>
      </c>
      <c r="N13" s="39">
        <f t="shared" si="11"/>
        <v>20.4</v>
      </c>
      <c r="O13" s="39">
        <f t="shared" si="12"/>
        <v>30.599999999999998</v>
      </c>
      <c r="P13" s="32">
        <f t="shared" si="13"/>
        <v>7.199999999999999</v>
      </c>
      <c r="Q13" s="33">
        <f t="shared" si="14"/>
        <v>3</v>
      </c>
      <c r="R13" s="39">
        <f t="shared" si="15"/>
        <v>9</v>
      </c>
      <c r="S13" s="39">
        <f t="shared" si="16"/>
        <v>18</v>
      </c>
      <c r="T13" s="39">
        <f t="shared" si="17"/>
        <v>27</v>
      </c>
      <c r="U13" s="32">
        <f t="shared" si="18"/>
        <v>6.6</v>
      </c>
      <c r="V13" s="33">
        <f t="shared" si="19"/>
        <v>2.4</v>
      </c>
    </row>
    <row r="14" spans="2:22" s="6" customFormat="1" ht="19.5" customHeight="1">
      <c r="B14" s="11">
        <v>0.7</v>
      </c>
      <c r="C14" s="34">
        <f t="shared" si="0"/>
        <v>21.7</v>
      </c>
      <c r="D14" s="39">
        <f t="shared" si="1"/>
        <v>43.4</v>
      </c>
      <c r="E14" s="39">
        <f t="shared" si="2"/>
        <v>65.1</v>
      </c>
      <c r="F14" s="32">
        <f t="shared" si="3"/>
        <v>12.6</v>
      </c>
      <c r="G14" s="33">
        <f t="shared" si="4"/>
        <v>9.1</v>
      </c>
      <c r="H14" s="39">
        <f t="shared" si="5"/>
        <v>15.399999999999999</v>
      </c>
      <c r="I14" s="39">
        <f t="shared" si="6"/>
        <v>30.799999999999997</v>
      </c>
      <c r="J14" s="39">
        <f t="shared" si="7"/>
        <v>46.199999999999996</v>
      </c>
      <c r="K14" s="32">
        <f t="shared" si="8"/>
        <v>9.799999999999999</v>
      </c>
      <c r="L14" s="33">
        <f t="shared" si="9"/>
        <v>5.6</v>
      </c>
      <c r="M14" s="39">
        <f t="shared" si="10"/>
        <v>11.899999999999999</v>
      </c>
      <c r="N14" s="39">
        <f t="shared" si="11"/>
        <v>23.799999999999997</v>
      </c>
      <c r="O14" s="39">
        <f t="shared" si="12"/>
        <v>35.699999999999996</v>
      </c>
      <c r="P14" s="32">
        <f t="shared" si="13"/>
        <v>8.399999999999999</v>
      </c>
      <c r="Q14" s="33">
        <f t="shared" si="14"/>
        <v>3.5</v>
      </c>
      <c r="R14" s="39">
        <f t="shared" si="15"/>
        <v>10.5</v>
      </c>
      <c r="S14" s="39">
        <f t="shared" si="16"/>
        <v>21</v>
      </c>
      <c r="T14" s="39">
        <f t="shared" si="17"/>
        <v>31.5</v>
      </c>
      <c r="U14" s="32">
        <f t="shared" si="18"/>
        <v>7.699999999999999</v>
      </c>
      <c r="V14" s="33">
        <f t="shared" si="19"/>
        <v>2.8</v>
      </c>
    </row>
    <row r="15" spans="2:22" s="6" customFormat="1" ht="19.5" customHeight="1">
      <c r="B15" s="11">
        <v>0.8</v>
      </c>
      <c r="C15" s="34">
        <f t="shared" si="0"/>
        <v>24.8</v>
      </c>
      <c r="D15" s="39">
        <f t="shared" si="1"/>
        <v>49.6</v>
      </c>
      <c r="E15" s="35">
        <f t="shared" si="2"/>
        <v>74.4</v>
      </c>
      <c r="F15" s="32">
        <f t="shared" si="3"/>
        <v>14.4</v>
      </c>
      <c r="G15" s="33">
        <f t="shared" si="4"/>
        <v>10.4</v>
      </c>
      <c r="H15" s="39">
        <f t="shared" si="5"/>
        <v>17.6</v>
      </c>
      <c r="I15" s="39">
        <f t="shared" si="6"/>
        <v>35.2</v>
      </c>
      <c r="J15" s="39">
        <f t="shared" si="7"/>
        <v>52.800000000000004</v>
      </c>
      <c r="K15" s="32">
        <f t="shared" si="8"/>
        <v>11.200000000000001</v>
      </c>
      <c r="L15" s="33">
        <f t="shared" si="9"/>
        <v>6.4</v>
      </c>
      <c r="M15" s="39">
        <f t="shared" si="10"/>
        <v>13.600000000000001</v>
      </c>
      <c r="N15" s="39">
        <f t="shared" si="11"/>
        <v>27.200000000000003</v>
      </c>
      <c r="O15" s="39">
        <f t="shared" si="12"/>
        <v>40.800000000000004</v>
      </c>
      <c r="P15" s="32">
        <f t="shared" si="13"/>
        <v>9.600000000000001</v>
      </c>
      <c r="Q15" s="33">
        <f t="shared" si="14"/>
        <v>4</v>
      </c>
      <c r="R15" s="39">
        <f t="shared" si="15"/>
        <v>12</v>
      </c>
      <c r="S15" s="39">
        <f t="shared" si="16"/>
        <v>24</v>
      </c>
      <c r="T15" s="39">
        <f t="shared" si="17"/>
        <v>36</v>
      </c>
      <c r="U15" s="32">
        <f t="shared" si="18"/>
        <v>8.8</v>
      </c>
      <c r="V15" s="33">
        <f t="shared" si="19"/>
        <v>3.2</v>
      </c>
    </row>
    <row r="16" spans="2:22" s="6" customFormat="1" ht="19.5" customHeight="1">
      <c r="B16" s="11">
        <v>0.9</v>
      </c>
      <c r="C16" s="34">
        <f t="shared" si="0"/>
        <v>27.9</v>
      </c>
      <c r="D16" s="39">
        <f t="shared" si="1"/>
        <v>55.8</v>
      </c>
      <c r="E16" s="39">
        <f t="shared" si="2"/>
        <v>83.69999999999999</v>
      </c>
      <c r="F16" s="32">
        <f t="shared" si="3"/>
        <v>16.2</v>
      </c>
      <c r="G16" s="33">
        <f t="shared" si="4"/>
        <v>11.700000000000001</v>
      </c>
      <c r="H16" s="39">
        <f t="shared" si="5"/>
        <v>19.8</v>
      </c>
      <c r="I16" s="39">
        <f t="shared" si="6"/>
        <v>39.6</v>
      </c>
      <c r="J16" s="39">
        <f t="shared" si="7"/>
        <v>59.400000000000006</v>
      </c>
      <c r="K16" s="32">
        <f t="shared" si="8"/>
        <v>12.6</v>
      </c>
      <c r="L16" s="33">
        <f t="shared" si="9"/>
        <v>7.2</v>
      </c>
      <c r="M16" s="39">
        <f t="shared" si="10"/>
        <v>15.3</v>
      </c>
      <c r="N16" s="39">
        <f t="shared" si="11"/>
        <v>30.6</v>
      </c>
      <c r="O16" s="39">
        <f t="shared" si="12"/>
        <v>45.900000000000006</v>
      </c>
      <c r="P16" s="32">
        <f t="shared" si="13"/>
        <v>10.8</v>
      </c>
      <c r="Q16" s="33">
        <f t="shared" si="14"/>
        <v>4.5</v>
      </c>
      <c r="R16" s="39">
        <f t="shared" si="15"/>
        <v>13.5</v>
      </c>
      <c r="S16" s="39">
        <f t="shared" si="16"/>
        <v>27</v>
      </c>
      <c r="T16" s="39">
        <f t="shared" si="17"/>
        <v>40.5</v>
      </c>
      <c r="U16" s="32">
        <f t="shared" si="18"/>
        <v>9.9</v>
      </c>
      <c r="V16" s="33">
        <f t="shared" si="19"/>
        <v>3.6</v>
      </c>
    </row>
    <row r="17" spans="2:22" s="6" customFormat="1" ht="19.5" customHeight="1">
      <c r="B17" s="11">
        <v>1</v>
      </c>
      <c r="C17" s="34">
        <f t="shared" si="0"/>
        <v>31</v>
      </c>
      <c r="D17" s="39">
        <f t="shared" si="1"/>
        <v>62</v>
      </c>
      <c r="E17" s="39">
        <f t="shared" si="2"/>
        <v>93</v>
      </c>
      <c r="F17" s="32">
        <f t="shared" si="3"/>
        <v>18</v>
      </c>
      <c r="G17" s="33">
        <f t="shared" si="4"/>
        <v>13</v>
      </c>
      <c r="H17" s="39">
        <f t="shared" si="5"/>
        <v>22</v>
      </c>
      <c r="I17" s="39">
        <f t="shared" si="6"/>
        <v>44</v>
      </c>
      <c r="J17" s="39">
        <f t="shared" si="7"/>
        <v>66</v>
      </c>
      <c r="K17" s="32">
        <f t="shared" si="8"/>
        <v>14</v>
      </c>
      <c r="L17" s="33">
        <f t="shared" si="9"/>
        <v>8</v>
      </c>
      <c r="M17" s="39">
        <f t="shared" si="10"/>
        <v>17</v>
      </c>
      <c r="N17" s="39">
        <f t="shared" si="11"/>
        <v>34</v>
      </c>
      <c r="O17" s="39">
        <f t="shared" si="12"/>
        <v>51</v>
      </c>
      <c r="P17" s="32">
        <f t="shared" si="13"/>
        <v>12</v>
      </c>
      <c r="Q17" s="33">
        <f t="shared" si="14"/>
        <v>5</v>
      </c>
      <c r="R17" s="39">
        <f t="shared" si="15"/>
        <v>15</v>
      </c>
      <c r="S17" s="39">
        <f t="shared" si="16"/>
        <v>30</v>
      </c>
      <c r="T17" s="39">
        <f t="shared" si="17"/>
        <v>45</v>
      </c>
      <c r="U17" s="32">
        <f t="shared" si="18"/>
        <v>11</v>
      </c>
      <c r="V17" s="33">
        <f t="shared" si="19"/>
        <v>4</v>
      </c>
    </row>
    <row r="18" spans="2:22" s="6" customFormat="1" ht="19.5" customHeight="1">
      <c r="B18" s="11">
        <v>1.1</v>
      </c>
      <c r="C18" s="34">
        <f t="shared" si="0"/>
        <v>34.1</v>
      </c>
      <c r="D18" s="39">
        <f t="shared" si="1"/>
        <v>68.2</v>
      </c>
      <c r="E18" s="39">
        <f t="shared" si="2"/>
        <v>102.30000000000001</v>
      </c>
      <c r="F18" s="32">
        <f t="shared" si="3"/>
        <v>19.8</v>
      </c>
      <c r="G18" s="33">
        <f t="shared" si="4"/>
        <v>14.3</v>
      </c>
      <c r="H18" s="39">
        <f t="shared" si="5"/>
        <v>24.200000000000003</v>
      </c>
      <c r="I18" s="39">
        <f t="shared" si="6"/>
        <v>48.400000000000006</v>
      </c>
      <c r="J18" s="39">
        <f t="shared" si="7"/>
        <v>72.60000000000001</v>
      </c>
      <c r="K18" s="32">
        <f t="shared" si="8"/>
        <v>15.400000000000002</v>
      </c>
      <c r="L18" s="33">
        <f t="shared" si="9"/>
        <v>8.8</v>
      </c>
      <c r="M18" s="39">
        <f t="shared" si="10"/>
        <v>18.700000000000003</v>
      </c>
      <c r="N18" s="39">
        <f t="shared" si="11"/>
        <v>37.400000000000006</v>
      </c>
      <c r="O18" s="39">
        <f t="shared" si="12"/>
        <v>56.10000000000001</v>
      </c>
      <c r="P18" s="32">
        <f t="shared" si="13"/>
        <v>13.200000000000001</v>
      </c>
      <c r="Q18" s="33">
        <f t="shared" si="14"/>
        <v>5.5</v>
      </c>
      <c r="R18" s="39">
        <f t="shared" si="15"/>
        <v>16.5</v>
      </c>
      <c r="S18" s="39">
        <f t="shared" si="16"/>
        <v>33</v>
      </c>
      <c r="T18" s="39">
        <f t="shared" si="17"/>
        <v>49.5</v>
      </c>
      <c r="U18" s="32">
        <f t="shared" si="18"/>
        <v>12.100000000000001</v>
      </c>
      <c r="V18" s="33">
        <f t="shared" si="19"/>
        <v>4.4</v>
      </c>
    </row>
    <row r="19" spans="2:22" s="6" customFormat="1" ht="19.5" customHeight="1" thickBot="1">
      <c r="B19" s="12">
        <v>1.2</v>
      </c>
      <c r="C19" s="42">
        <f t="shared" si="0"/>
        <v>37.199999999999996</v>
      </c>
      <c r="D19" s="40">
        <f t="shared" si="1"/>
        <v>74.39999999999999</v>
      </c>
      <c r="E19" s="40">
        <f t="shared" si="2"/>
        <v>111.6</v>
      </c>
      <c r="F19" s="37">
        <f t="shared" si="3"/>
        <v>21.599999999999998</v>
      </c>
      <c r="G19" s="38">
        <f t="shared" si="4"/>
        <v>15.6</v>
      </c>
      <c r="H19" s="40">
        <f t="shared" si="5"/>
        <v>26.4</v>
      </c>
      <c r="I19" s="40">
        <f t="shared" si="6"/>
        <v>52.8</v>
      </c>
      <c r="J19" s="40">
        <f t="shared" si="7"/>
        <v>79.19999999999999</v>
      </c>
      <c r="K19" s="37">
        <f t="shared" si="8"/>
        <v>16.8</v>
      </c>
      <c r="L19" s="38">
        <f t="shared" si="9"/>
        <v>9.6</v>
      </c>
      <c r="M19" s="40">
        <f t="shared" si="10"/>
        <v>20.4</v>
      </c>
      <c r="N19" s="40">
        <f t="shared" si="11"/>
        <v>40.8</v>
      </c>
      <c r="O19" s="40">
        <f t="shared" si="12"/>
        <v>61.199999999999996</v>
      </c>
      <c r="P19" s="37">
        <f t="shared" si="13"/>
        <v>14.399999999999999</v>
      </c>
      <c r="Q19" s="38">
        <f t="shared" si="14"/>
        <v>6</v>
      </c>
      <c r="R19" s="40">
        <f t="shared" si="15"/>
        <v>18</v>
      </c>
      <c r="S19" s="40">
        <f t="shared" si="16"/>
        <v>36</v>
      </c>
      <c r="T19" s="40">
        <f t="shared" si="17"/>
        <v>54</v>
      </c>
      <c r="U19" s="37">
        <f t="shared" si="18"/>
        <v>13.2</v>
      </c>
      <c r="V19" s="38">
        <f t="shared" si="19"/>
        <v>4.8</v>
      </c>
    </row>
    <row r="20" spans="2:22" s="6" customFormat="1" ht="13.5" customHeight="1">
      <c r="B20" s="18"/>
      <c r="C20" s="16"/>
      <c r="D20" s="16"/>
      <c r="E20" s="16"/>
      <c r="F20" s="16"/>
      <c r="G20" s="16"/>
      <c r="H20" s="16"/>
      <c r="I20" s="16"/>
      <c r="J20" s="16"/>
      <c r="K20" s="16"/>
      <c r="L20" s="16"/>
      <c r="M20" s="16"/>
      <c r="N20" s="16"/>
      <c r="O20" s="16"/>
      <c r="P20" s="16"/>
      <c r="Q20" s="16"/>
      <c r="R20" s="16"/>
      <c r="S20" s="16"/>
      <c r="T20" s="16"/>
      <c r="U20" s="17"/>
      <c r="V20" s="7"/>
    </row>
    <row r="21" s="6" customFormat="1" ht="12" customHeight="1"/>
    <row r="22" s="6" customFormat="1" ht="12" customHeight="1"/>
    <row r="23" ht="19.5" customHeight="1"/>
    <row r="24" ht="19.5" customHeight="1"/>
    <row r="25" ht="19.5" customHeight="1"/>
    <row r="26" ht="15.75" customHeight="1"/>
    <row r="27" ht="15.7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3.5" customHeight="1"/>
    <row r="39" ht="19.5" customHeight="1"/>
    <row r="40" spans="2:5" ht="19.5" customHeight="1">
      <c r="B40" s="14" t="s">
        <v>75</v>
      </c>
      <c r="C40" s="2">
        <f>H4*0.95</f>
        <v>28.5</v>
      </c>
      <c r="D40" s="2">
        <f>H4*1.05</f>
        <v>31.5</v>
      </c>
      <c r="E40" s="14" t="s">
        <v>74</v>
      </c>
    </row>
    <row r="41" ht="19.5" customHeight="1"/>
    <row r="42" ht="15.75" customHeight="1"/>
    <row r="43" s="6" customFormat="1" ht="12.75"/>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mergeCells count="20">
    <mergeCell ref="S7:T7"/>
    <mergeCell ref="U7:U9"/>
    <mergeCell ref="V7:V9"/>
    <mergeCell ref="S8:T8"/>
    <mergeCell ref="R6:V6"/>
    <mergeCell ref="D7:E7"/>
    <mergeCell ref="F7:F9"/>
    <mergeCell ref="G7:G9"/>
    <mergeCell ref="I7:J7"/>
    <mergeCell ref="D8:E8"/>
    <mergeCell ref="I8:J8"/>
    <mergeCell ref="K7:K9"/>
    <mergeCell ref="L7:L9"/>
    <mergeCell ref="N7:O7"/>
    <mergeCell ref="C6:G6"/>
    <mergeCell ref="H6:L6"/>
    <mergeCell ref="M6:Q6"/>
    <mergeCell ref="P7:P9"/>
    <mergeCell ref="N8:O8"/>
    <mergeCell ref="Q7:Q9"/>
  </mergeCells>
  <conditionalFormatting sqref="C20:T20 U10:V19 P10:Q19 K10:L19 F10:G19">
    <cfRule type="cellIs" priority="1" dxfId="2" operator="between" stopIfTrue="1">
      <formula>#REF!</formula>
      <formula>#REF!</formula>
    </cfRule>
  </conditionalFormatting>
  <conditionalFormatting sqref="C10:E19 H10:J19 M10:O19 R10:T19">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35433070866141736" footer="0.4724409448818898"/>
  <pageSetup fitToHeight="1" fitToWidth="1" horizontalDpi="300" verticalDpi="300" orientation="landscape" paperSize="9" scale="91" r:id="rId1"/>
  <headerFooter alignWithMargins="0">
    <oddFooter>&amp;RDCJ November 2009 Version 1</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D8" sqref="D8"/>
    </sheetView>
  </sheetViews>
  <sheetFormatPr defaultColWidth="9.140625" defaultRowHeight="12.75"/>
  <cols>
    <col min="1" max="1" width="2.421875" style="0" customWidth="1"/>
    <col min="2" max="2" width="10.421875" style="0" customWidth="1"/>
    <col min="3" max="3" width="7.140625" style="0" customWidth="1"/>
    <col min="4" max="23" width="6.57421875" style="0" customWidth="1"/>
  </cols>
  <sheetData>
    <row r="1" ht="19.5" customHeight="1">
      <c r="B1" s="1" t="s">
        <v>0</v>
      </c>
    </row>
    <row r="2" spans="2:23" ht="19.5" customHeight="1">
      <c r="B2" s="1" t="s">
        <v>50</v>
      </c>
      <c r="C2" s="48"/>
      <c r="D2" s="5"/>
      <c r="E2" s="49"/>
      <c r="F2" s="49" t="s">
        <v>47</v>
      </c>
      <c r="G2" s="49"/>
      <c r="H2" s="49"/>
      <c r="I2" s="49"/>
      <c r="J2" s="49"/>
      <c r="K2" s="49"/>
      <c r="L2" s="49"/>
      <c r="M2" s="49"/>
      <c r="N2" s="49"/>
      <c r="O2" s="5"/>
      <c r="P2" s="16"/>
      <c r="Q2" s="16"/>
      <c r="R2" s="16"/>
      <c r="S2" s="16"/>
      <c r="T2" s="16"/>
      <c r="U2" s="17"/>
      <c r="V2" s="17"/>
      <c r="W2" s="6"/>
    </row>
    <row r="3" spans="2:23" ht="19.5" customHeight="1">
      <c r="B3" s="1"/>
      <c r="C3" s="48"/>
      <c r="D3" s="5"/>
      <c r="E3" s="49"/>
      <c r="F3" s="49"/>
      <c r="G3" s="49"/>
      <c r="H3" s="49"/>
      <c r="I3" s="49"/>
      <c r="J3" s="49"/>
      <c r="K3" s="49"/>
      <c r="L3" s="49"/>
      <c r="M3" s="49"/>
      <c r="N3" s="49"/>
      <c r="O3" s="5"/>
      <c r="P3" s="16"/>
      <c r="Q3" s="16"/>
      <c r="R3" s="16"/>
      <c r="S3" s="16"/>
      <c r="T3" s="16"/>
      <c r="U3" s="17"/>
      <c r="V3" s="17"/>
      <c r="W3" s="6"/>
    </row>
    <row r="4" spans="2:23" ht="19.5" customHeight="1">
      <c r="B4" s="1"/>
      <c r="C4" s="48"/>
      <c r="D4" s="5"/>
      <c r="E4" s="49"/>
      <c r="F4" s="49" t="s">
        <v>48</v>
      </c>
      <c r="G4" s="49"/>
      <c r="H4" s="3">
        <v>30</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s="70" customFormat="1" ht="19.5" customHeight="1">
      <c r="B7" s="163" t="s">
        <v>3</v>
      </c>
      <c r="C7" s="164"/>
      <c r="D7" s="66">
        <f>Speeds!K16</f>
        <v>18</v>
      </c>
      <c r="E7" s="157" t="s">
        <v>33</v>
      </c>
      <c r="F7" s="158"/>
      <c r="G7" s="179" t="s">
        <v>34</v>
      </c>
      <c r="H7" s="181" t="s">
        <v>35</v>
      </c>
      <c r="I7" s="44">
        <f>Speeds!K19</f>
        <v>14</v>
      </c>
      <c r="J7" s="157" t="s">
        <v>33</v>
      </c>
      <c r="K7" s="158"/>
      <c r="L7" s="169" t="s">
        <v>34</v>
      </c>
      <c r="M7" s="154" t="s">
        <v>35</v>
      </c>
      <c r="N7" s="15">
        <f>Speeds!K22</f>
        <v>12</v>
      </c>
      <c r="O7" s="157" t="s">
        <v>33</v>
      </c>
      <c r="P7" s="158"/>
      <c r="Q7" s="169" t="s">
        <v>34</v>
      </c>
      <c r="R7" s="154" t="s">
        <v>35</v>
      </c>
      <c r="S7" s="15">
        <f>Speeds!K25</f>
        <v>11</v>
      </c>
      <c r="T7" s="157" t="s">
        <v>33</v>
      </c>
      <c r="U7" s="158"/>
      <c r="V7" s="169" t="s">
        <v>34</v>
      </c>
      <c r="W7" s="154" t="s">
        <v>35</v>
      </c>
    </row>
    <row r="8" spans="2:23" s="70" customFormat="1" ht="19.5" customHeight="1">
      <c r="B8" s="163" t="s">
        <v>4</v>
      </c>
      <c r="C8" s="164"/>
      <c r="D8" s="47">
        <f>Speeds!K17</f>
        <v>13</v>
      </c>
      <c r="E8" s="165" t="s">
        <v>33</v>
      </c>
      <c r="F8" s="166"/>
      <c r="G8" s="180"/>
      <c r="H8" s="182"/>
      <c r="I8" s="44">
        <f>Speeds!K20</f>
        <v>8</v>
      </c>
      <c r="J8" s="167" t="s">
        <v>33</v>
      </c>
      <c r="K8" s="168"/>
      <c r="L8" s="170"/>
      <c r="M8" s="155"/>
      <c r="N8" s="15">
        <f>Speeds!K23</f>
        <v>5</v>
      </c>
      <c r="O8" s="167" t="s">
        <v>33</v>
      </c>
      <c r="P8" s="168"/>
      <c r="Q8" s="170"/>
      <c r="R8" s="155"/>
      <c r="S8" s="15">
        <f>Speeds!K26</f>
        <v>4</v>
      </c>
      <c r="T8" s="167" t="s">
        <v>33</v>
      </c>
      <c r="U8" s="168"/>
      <c r="V8" s="170"/>
      <c r="W8" s="155"/>
    </row>
    <row r="9" spans="2:23" s="70" customFormat="1" ht="19.5" customHeight="1">
      <c r="B9" s="163" t="s">
        <v>5</v>
      </c>
      <c r="C9" s="164"/>
      <c r="D9" s="47">
        <f>Speeds!K18</f>
        <v>9</v>
      </c>
      <c r="E9" s="165" t="s">
        <v>33</v>
      </c>
      <c r="F9" s="166"/>
      <c r="G9" s="180"/>
      <c r="H9" s="182"/>
      <c r="I9" s="44">
        <f>Speeds!K21</f>
        <v>4</v>
      </c>
      <c r="J9" s="173" t="s">
        <v>33</v>
      </c>
      <c r="K9" s="174"/>
      <c r="L9" s="170"/>
      <c r="M9" s="155"/>
      <c r="N9" s="15">
        <f>Speeds!K24</f>
        <v>3</v>
      </c>
      <c r="O9" s="173" t="s">
        <v>33</v>
      </c>
      <c r="P9" s="174"/>
      <c r="Q9" s="170"/>
      <c r="R9" s="155"/>
      <c r="S9" s="44">
        <f>Speeds!K27</f>
        <v>3</v>
      </c>
      <c r="T9" s="173" t="s">
        <v>33</v>
      </c>
      <c r="U9" s="174"/>
      <c r="V9" s="170"/>
      <c r="W9" s="155"/>
    </row>
    <row r="10" spans="2:23" s="70" customFormat="1" ht="29.25" customHeight="1" thickBot="1">
      <c r="B10" s="240" t="s">
        <v>32</v>
      </c>
      <c r="C10" s="241"/>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206"/>
      <c r="D11" s="104">
        <f aca="true" t="shared" si="0" ref="D11:D20">G11+H11+G11+D27+H11+F27</f>
        <v>21.732</v>
      </c>
      <c r="E11" s="105">
        <f aca="true" t="shared" si="1" ref="E11:E20">D11+G11+H11</f>
        <v>31.031999999999996</v>
      </c>
      <c r="F11" s="105">
        <f aca="true" t="shared" si="2" ref="F11:F20">E11+G11+H11</f>
        <v>40.331999999999994</v>
      </c>
      <c r="G11" s="105">
        <f aca="true" t="shared" si="3" ref="G11:G20">B11*$D$7</f>
        <v>5.3999999999999995</v>
      </c>
      <c r="H11" s="106">
        <f aca="true" t="shared" si="4" ref="H11:H20">B11*$D$8</f>
        <v>3.9</v>
      </c>
      <c r="I11" s="104">
        <f aca="true" t="shared" si="5" ref="I11:I20">L11+M11+L11+G27+M11+I27</f>
        <v>14.592</v>
      </c>
      <c r="J11" s="105">
        <f aca="true" t="shared" si="6" ref="J11:J20">I11+L11+M11</f>
        <v>21.192</v>
      </c>
      <c r="K11" s="107">
        <f aca="true" t="shared" si="7" ref="K11:K20">J11+L11+M11</f>
        <v>27.791999999999998</v>
      </c>
      <c r="L11" s="72">
        <f aca="true" t="shared" si="8" ref="L11:L20">B11*$I$7</f>
        <v>4.2</v>
      </c>
      <c r="M11" s="73">
        <f aca="true" t="shared" si="9" ref="M11:M20">B11*$I$8</f>
        <v>2.4</v>
      </c>
      <c r="N11" s="108">
        <f aca="true" t="shared" si="10" ref="N11:N20">Q11+R11+Q11+J27+R11+L27</f>
        <v>11.243999999999998</v>
      </c>
      <c r="O11" s="105">
        <f aca="true" t="shared" si="11" ref="O11:O20">N11+Q11+R11</f>
        <v>16.343999999999998</v>
      </c>
      <c r="P11" s="107">
        <f aca="true" t="shared" si="12" ref="P11:P20">O11+Q11+R11</f>
        <v>21.443999999999996</v>
      </c>
      <c r="Q11" s="72">
        <f aca="true" t="shared" si="13" ref="Q11:Q20">B11*$N$7</f>
        <v>3.5999999999999996</v>
      </c>
      <c r="R11" s="73">
        <f aca="true" t="shared" si="14" ref="R11:R20">B11*$N$8</f>
        <v>1.5</v>
      </c>
      <c r="S11" s="104">
        <f aca="true" t="shared" si="15" ref="S11:S20">V11+W11+V11+M27+W11+O27</f>
        <v>10.043999999999999</v>
      </c>
      <c r="T11" s="105">
        <f aca="true" t="shared" si="16" ref="T11:T20">S11+V11+W11</f>
        <v>14.543999999999997</v>
      </c>
      <c r="U11" s="107">
        <f aca="true" t="shared" si="17" ref="U11:U20">T11+V11+W11</f>
        <v>19.043999999999997</v>
      </c>
      <c r="V11" s="74">
        <f aca="true" t="shared" si="18" ref="V11:V20">B11*$S$7</f>
        <v>3.3</v>
      </c>
      <c r="W11" s="75">
        <f aca="true" t="shared" si="19" ref="W11:W20">B11*$S$8</f>
        <v>1.2</v>
      </c>
    </row>
    <row r="12" spans="2:23" s="70" customFormat="1" ht="19.5" customHeight="1">
      <c r="B12" s="196">
        <v>0.4</v>
      </c>
      <c r="C12" s="203"/>
      <c r="D12" s="109">
        <f t="shared" si="0"/>
        <v>28.526000000000003</v>
      </c>
      <c r="E12" s="39">
        <f t="shared" si="1"/>
        <v>40.92600000000001</v>
      </c>
      <c r="F12" s="39">
        <f t="shared" si="2"/>
        <v>53.326000000000015</v>
      </c>
      <c r="G12" s="39">
        <f t="shared" si="3"/>
        <v>7.2</v>
      </c>
      <c r="H12" s="110">
        <f t="shared" si="4"/>
        <v>5.2</v>
      </c>
      <c r="I12" s="109">
        <f t="shared" si="5"/>
        <v>19.256000000000004</v>
      </c>
      <c r="J12" s="39">
        <f t="shared" si="6"/>
        <v>28.056000000000004</v>
      </c>
      <c r="K12" s="111">
        <f t="shared" si="7"/>
        <v>36.85600000000001</v>
      </c>
      <c r="L12" s="77">
        <f t="shared" si="8"/>
        <v>5.6000000000000005</v>
      </c>
      <c r="M12" s="78">
        <f t="shared" si="9"/>
        <v>3.2</v>
      </c>
      <c r="N12" s="34">
        <f t="shared" si="10"/>
        <v>14.842</v>
      </c>
      <c r="O12" s="39">
        <f t="shared" si="11"/>
        <v>21.642000000000003</v>
      </c>
      <c r="P12" s="111">
        <f t="shared" si="12"/>
        <v>28.442000000000004</v>
      </c>
      <c r="Q12" s="77">
        <f t="shared" si="13"/>
        <v>4.800000000000001</v>
      </c>
      <c r="R12" s="78">
        <f t="shared" si="14"/>
        <v>2</v>
      </c>
      <c r="S12" s="109">
        <f t="shared" si="15"/>
        <v>13.241999999999999</v>
      </c>
      <c r="T12" s="39">
        <f t="shared" si="16"/>
        <v>19.242</v>
      </c>
      <c r="U12" s="111">
        <f t="shared" si="17"/>
        <v>25.242000000000004</v>
      </c>
      <c r="V12" s="79">
        <f t="shared" si="18"/>
        <v>4.4</v>
      </c>
      <c r="W12" s="80">
        <f t="shared" si="19"/>
        <v>1.6</v>
      </c>
    </row>
    <row r="13" spans="2:23" s="70" customFormat="1" ht="19.5" customHeight="1">
      <c r="B13" s="198">
        <v>0.5</v>
      </c>
      <c r="C13" s="203"/>
      <c r="D13" s="109">
        <f t="shared" si="0"/>
        <v>35.32</v>
      </c>
      <c r="E13" s="39">
        <f t="shared" si="1"/>
        <v>50.82</v>
      </c>
      <c r="F13" s="39">
        <f t="shared" si="2"/>
        <v>66.32</v>
      </c>
      <c r="G13" s="39">
        <f t="shared" si="3"/>
        <v>9</v>
      </c>
      <c r="H13" s="110">
        <f t="shared" si="4"/>
        <v>6.5</v>
      </c>
      <c r="I13" s="109">
        <f t="shared" si="5"/>
        <v>23.92</v>
      </c>
      <c r="J13" s="39">
        <f t="shared" si="6"/>
        <v>34.92</v>
      </c>
      <c r="K13" s="111">
        <f t="shared" si="7"/>
        <v>45.92</v>
      </c>
      <c r="L13" s="77">
        <f t="shared" si="8"/>
        <v>7</v>
      </c>
      <c r="M13" s="78">
        <f t="shared" si="9"/>
        <v>4</v>
      </c>
      <c r="N13" s="34">
        <f t="shared" si="10"/>
        <v>18.44</v>
      </c>
      <c r="O13" s="39">
        <f t="shared" si="11"/>
        <v>26.94</v>
      </c>
      <c r="P13" s="111">
        <f t="shared" si="12"/>
        <v>35.44</v>
      </c>
      <c r="Q13" s="77">
        <f t="shared" si="13"/>
        <v>6</v>
      </c>
      <c r="R13" s="78">
        <f t="shared" si="14"/>
        <v>2.5</v>
      </c>
      <c r="S13" s="109">
        <f t="shared" si="15"/>
        <v>16.44</v>
      </c>
      <c r="T13" s="39">
        <f t="shared" si="16"/>
        <v>23.94</v>
      </c>
      <c r="U13" s="111">
        <f t="shared" si="17"/>
        <v>31.44</v>
      </c>
      <c r="V13" s="79">
        <f t="shared" si="18"/>
        <v>5.5</v>
      </c>
      <c r="W13" s="80">
        <f t="shared" si="19"/>
        <v>2</v>
      </c>
    </row>
    <row r="14" spans="2:23" s="70" customFormat="1" ht="19.5" customHeight="1">
      <c r="B14" s="198">
        <v>0.6</v>
      </c>
      <c r="C14" s="203"/>
      <c r="D14" s="109">
        <f t="shared" si="0"/>
        <v>42.114</v>
      </c>
      <c r="E14" s="39">
        <f t="shared" si="1"/>
        <v>60.71399999999999</v>
      </c>
      <c r="F14" s="39">
        <f t="shared" si="2"/>
        <v>79.314</v>
      </c>
      <c r="G14" s="39">
        <f t="shared" si="3"/>
        <v>10.799999999999999</v>
      </c>
      <c r="H14" s="110">
        <f t="shared" si="4"/>
        <v>7.8</v>
      </c>
      <c r="I14" s="109">
        <f t="shared" si="5"/>
        <v>28.584000000000003</v>
      </c>
      <c r="J14" s="39">
        <f t="shared" si="6"/>
        <v>41.784</v>
      </c>
      <c r="K14" s="111">
        <f t="shared" si="7"/>
        <v>54.983999999999995</v>
      </c>
      <c r="L14" s="77">
        <f t="shared" si="8"/>
        <v>8.4</v>
      </c>
      <c r="M14" s="78">
        <f t="shared" si="9"/>
        <v>4.8</v>
      </c>
      <c r="N14" s="34">
        <f t="shared" si="10"/>
        <v>22.037999999999997</v>
      </c>
      <c r="O14" s="39">
        <f t="shared" si="11"/>
        <v>32.238</v>
      </c>
      <c r="P14" s="111">
        <f t="shared" si="12"/>
        <v>42.438</v>
      </c>
      <c r="Q14" s="77">
        <f t="shared" si="13"/>
        <v>7.199999999999999</v>
      </c>
      <c r="R14" s="78">
        <f t="shared" si="14"/>
        <v>3</v>
      </c>
      <c r="S14" s="109">
        <f t="shared" si="15"/>
        <v>19.637999999999998</v>
      </c>
      <c r="T14" s="39">
        <f t="shared" si="16"/>
        <v>28.637999999999998</v>
      </c>
      <c r="U14" s="111">
        <f t="shared" si="17"/>
        <v>37.638</v>
      </c>
      <c r="V14" s="79">
        <f t="shared" si="18"/>
        <v>6.6</v>
      </c>
      <c r="W14" s="80">
        <f t="shared" si="19"/>
        <v>2.4</v>
      </c>
    </row>
    <row r="15" spans="2:23" s="70" customFormat="1" ht="19.5" customHeight="1">
      <c r="B15" s="198">
        <v>0.7</v>
      </c>
      <c r="C15" s="203"/>
      <c r="D15" s="109">
        <f t="shared" si="0"/>
        <v>48.908</v>
      </c>
      <c r="E15" s="39">
        <f t="shared" si="1"/>
        <v>70.608</v>
      </c>
      <c r="F15" s="39">
        <f t="shared" si="2"/>
        <v>92.30799999999999</v>
      </c>
      <c r="G15" s="39">
        <f t="shared" si="3"/>
        <v>12.6</v>
      </c>
      <c r="H15" s="110">
        <f t="shared" si="4"/>
        <v>9.1</v>
      </c>
      <c r="I15" s="109">
        <f t="shared" si="5"/>
        <v>33.248</v>
      </c>
      <c r="J15" s="39">
        <f t="shared" si="6"/>
        <v>48.647999999999996</v>
      </c>
      <c r="K15" s="111">
        <f t="shared" si="7"/>
        <v>64.04799999999999</v>
      </c>
      <c r="L15" s="77">
        <f t="shared" si="8"/>
        <v>9.799999999999999</v>
      </c>
      <c r="M15" s="78">
        <f t="shared" si="9"/>
        <v>5.6</v>
      </c>
      <c r="N15" s="34">
        <f t="shared" si="10"/>
        <v>25.635999999999996</v>
      </c>
      <c r="O15" s="39">
        <f t="shared" si="11"/>
        <v>37.535999999999994</v>
      </c>
      <c r="P15" s="111">
        <f t="shared" si="12"/>
        <v>49.43599999999999</v>
      </c>
      <c r="Q15" s="77">
        <f t="shared" si="13"/>
        <v>8.399999999999999</v>
      </c>
      <c r="R15" s="78">
        <f t="shared" si="14"/>
        <v>3.5</v>
      </c>
      <c r="S15" s="109">
        <f t="shared" si="15"/>
        <v>22.836</v>
      </c>
      <c r="T15" s="39">
        <f t="shared" si="16"/>
        <v>33.336</v>
      </c>
      <c r="U15" s="111">
        <f t="shared" si="17"/>
        <v>43.836</v>
      </c>
      <c r="V15" s="79">
        <f t="shared" si="18"/>
        <v>7.699999999999999</v>
      </c>
      <c r="W15" s="80">
        <f t="shared" si="19"/>
        <v>2.8</v>
      </c>
    </row>
    <row r="16" spans="2:23" s="70" customFormat="1" ht="19.5" customHeight="1">
      <c r="B16" s="198">
        <v>0.8</v>
      </c>
      <c r="C16" s="203"/>
      <c r="D16" s="109">
        <f t="shared" si="0"/>
        <v>55.702000000000005</v>
      </c>
      <c r="E16" s="39">
        <f t="shared" si="1"/>
        <v>80.50200000000001</v>
      </c>
      <c r="F16" s="39">
        <f t="shared" si="2"/>
        <v>105.30200000000002</v>
      </c>
      <c r="G16" s="39">
        <f t="shared" si="3"/>
        <v>14.4</v>
      </c>
      <c r="H16" s="110">
        <f t="shared" si="4"/>
        <v>10.4</v>
      </c>
      <c r="I16" s="109">
        <f t="shared" si="5"/>
        <v>37.912000000000006</v>
      </c>
      <c r="J16" s="39">
        <f t="shared" si="6"/>
        <v>55.51200000000001</v>
      </c>
      <c r="K16" s="111">
        <f t="shared" si="7"/>
        <v>73.11200000000001</v>
      </c>
      <c r="L16" s="77">
        <f t="shared" si="8"/>
        <v>11.200000000000001</v>
      </c>
      <c r="M16" s="78">
        <f t="shared" si="9"/>
        <v>6.4</v>
      </c>
      <c r="N16" s="34">
        <f t="shared" si="10"/>
        <v>29.234</v>
      </c>
      <c r="O16" s="39">
        <f t="shared" si="11"/>
        <v>42.834</v>
      </c>
      <c r="P16" s="111">
        <f t="shared" si="12"/>
        <v>56.434000000000005</v>
      </c>
      <c r="Q16" s="77">
        <f t="shared" si="13"/>
        <v>9.600000000000001</v>
      </c>
      <c r="R16" s="78">
        <f t="shared" si="14"/>
        <v>4</v>
      </c>
      <c r="S16" s="109">
        <f t="shared" si="15"/>
        <v>26.034</v>
      </c>
      <c r="T16" s="39">
        <f t="shared" si="16"/>
        <v>38.034000000000006</v>
      </c>
      <c r="U16" s="111">
        <f t="shared" si="17"/>
        <v>50.034000000000006</v>
      </c>
      <c r="V16" s="79">
        <f t="shared" si="18"/>
        <v>8.8</v>
      </c>
      <c r="W16" s="80">
        <f t="shared" si="19"/>
        <v>3.2</v>
      </c>
    </row>
    <row r="17" spans="2:23" s="70" customFormat="1" ht="19.5" customHeight="1">
      <c r="B17" s="198">
        <v>0.9</v>
      </c>
      <c r="C17" s="203"/>
      <c r="D17" s="109">
        <f t="shared" si="0"/>
        <v>62.496</v>
      </c>
      <c r="E17" s="39">
        <f t="shared" si="1"/>
        <v>90.396</v>
      </c>
      <c r="F17" s="39">
        <f t="shared" si="2"/>
        <v>118.296</v>
      </c>
      <c r="G17" s="39">
        <f t="shared" si="3"/>
        <v>16.2</v>
      </c>
      <c r="H17" s="110">
        <f t="shared" si="4"/>
        <v>11.700000000000001</v>
      </c>
      <c r="I17" s="109">
        <f t="shared" si="5"/>
        <v>42.576</v>
      </c>
      <c r="J17" s="39">
        <f t="shared" si="6"/>
        <v>62.376000000000005</v>
      </c>
      <c r="K17" s="111">
        <f t="shared" si="7"/>
        <v>82.176</v>
      </c>
      <c r="L17" s="77">
        <f t="shared" si="8"/>
        <v>12.6</v>
      </c>
      <c r="M17" s="78">
        <f t="shared" si="9"/>
        <v>7.2</v>
      </c>
      <c r="N17" s="34">
        <f t="shared" si="10"/>
        <v>32.83200000000001</v>
      </c>
      <c r="O17" s="39">
        <f t="shared" si="11"/>
        <v>48.132000000000005</v>
      </c>
      <c r="P17" s="111">
        <f t="shared" si="12"/>
        <v>63.432</v>
      </c>
      <c r="Q17" s="77">
        <f t="shared" si="13"/>
        <v>10.8</v>
      </c>
      <c r="R17" s="78">
        <f t="shared" si="14"/>
        <v>4.5</v>
      </c>
      <c r="S17" s="109">
        <f t="shared" si="15"/>
        <v>29.232</v>
      </c>
      <c r="T17" s="39">
        <f t="shared" si="16"/>
        <v>42.732</v>
      </c>
      <c r="U17" s="111">
        <f t="shared" si="17"/>
        <v>56.232</v>
      </c>
      <c r="V17" s="79">
        <f t="shared" si="18"/>
        <v>9.9</v>
      </c>
      <c r="W17" s="80">
        <f t="shared" si="19"/>
        <v>3.6</v>
      </c>
    </row>
    <row r="18" spans="2:23" s="70" customFormat="1" ht="19.5" customHeight="1">
      <c r="B18" s="201">
        <v>1</v>
      </c>
      <c r="C18" s="205"/>
      <c r="D18" s="109">
        <f t="shared" si="0"/>
        <v>69.28999999999999</v>
      </c>
      <c r="E18" s="39">
        <f t="shared" si="1"/>
        <v>100.28999999999999</v>
      </c>
      <c r="F18" s="39">
        <f t="shared" si="2"/>
        <v>131.29</v>
      </c>
      <c r="G18" s="39">
        <f t="shared" si="3"/>
        <v>18</v>
      </c>
      <c r="H18" s="110">
        <f t="shared" si="4"/>
        <v>13</v>
      </c>
      <c r="I18" s="109">
        <f t="shared" si="5"/>
        <v>47.24</v>
      </c>
      <c r="J18" s="39">
        <f t="shared" si="6"/>
        <v>69.24000000000001</v>
      </c>
      <c r="K18" s="111">
        <f t="shared" si="7"/>
        <v>91.24000000000001</v>
      </c>
      <c r="L18" s="77">
        <f t="shared" si="8"/>
        <v>14</v>
      </c>
      <c r="M18" s="78">
        <f t="shared" si="9"/>
        <v>8</v>
      </c>
      <c r="N18" s="34">
        <f t="shared" si="10"/>
        <v>36.43000000000001</v>
      </c>
      <c r="O18" s="39">
        <f t="shared" si="11"/>
        <v>53.43000000000001</v>
      </c>
      <c r="P18" s="111">
        <f t="shared" si="12"/>
        <v>70.43</v>
      </c>
      <c r="Q18" s="77">
        <f t="shared" si="13"/>
        <v>12</v>
      </c>
      <c r="R18" s="78">
        <f t="shared" si="14"/>
        <v>5</v>
      </c>
      <c r="S18" s="109">
        <f t="shared" si="15"/>
        <v>32.43</v>
      </c>
      <c r="T18" s="39">
        <f t="shared" si="16"/>
        <v>47.43</v>
      </c>
      <c r="U18" s="111">
        <f t="shared" si="17"/>
        <v>62.43</v>
      </c>
      <c r="V18" s="79">
        <f t="shared" si="18"/>
        <v>11</v>
      </c>
      <c r="W18" s="80">
        <f t="shared" si="19"/>
        <v>4</v>
      </c>
    </row>
    <row r="19" spans="2:23" s="70" customFormat="1" ht="19.5" customHeight="1">
      <c r="B19" s="198">
        <v>1.1</v>
      </c>
      <c r="C19" s="203"/>
      <c r="D19" s="109">
        <f t="shared" si="0"/>
        <v>76.084</v>
      </c>
      <c r="E19" s="39">
        <f t="shared" si="1"/>
        <v>110.184</v>
      </c>
      <c r="F19" s="39">
        <f t="shared" si="2"/>
        <v>144.28400000000002</v>
      </c>
      <c r="G19" s="39">
        <f t="shared" si="3"/>
        <v>19.8</v>
      </c>
      <c r="H19" s="110">
        <f t="shared" si="4"/>
        <v>14.3</v>
      </c>
      <c r="I19" s="109">
        <f t="shared" si="5"/>
        <v>51.90400000000002</v>
      </c>
      <c r="J19" s="39">
        <f t="shared" si="6"/>
        <v>76.10400000000001</v>
      </c>
      <c r="K19" s="111">
        <f t="shared" si="7"/>
        <v>100.30400000000002</v>
      </c>
      <c r="L19" s="77">
        <f t="shared" si="8"/>
        <v>15.400000000000002</v>
      </c>
      <c r="M19" s="78">
        <f t="shared" si="9"/>
        <v>8.8</v>
      </c>
      <c r="N19" s="34">
        <f t="shared" si="10"/>
        <v>40.028000000000006</v>
      </c>
      <c r="O19" s="39">
        <f t="shared" si="11"/>
        <v>58.72800000000001</v>
      </c>
      <c r="P19" s="111">
        <f t="shared" si="12"/>
        <v>77.42800000000001</v>
      </c>
      <c r="Q19" s="77">
        <f t="shared" si="13"/>
        <v>13.200000000000001</v>
      </c>
      <c r="R19" s="78">
        <f t="shared" si="14"/>
        <v>5.5</v>
      </c>
      <c r="S19" s="109">
        <f t="shared" si="15"/>
        <v>35.62800000000001</v>
      </c>
      <c r="T19" s="39">
        <f t="shared" si="16"/>
        <v>52.12800000000001</v>
      </c>
      <c r="U19" s="111">
        <f t="shared" si="17"/>
        <v>68.62800000000001</v>
      </c>
      <c r="V19" s="79">
        <f t="shared" si="18"/>
        <v>12.100000000000001</v>
      </c>
      <c r="W19" s="80">
        <f t="shared" si="19"/>
        <v>4.4</v>
      </c>
    </row>
    <row r="20" spans="2:23" s="70" customFormat="1" ht="19.5" customHeight="1" thickBot="1">
      <c r="B20" s="199">
        <v>1.2</v>
      </c>
      <c r="C20" s="204"/>
      <c r="D20" s="112">
        <f t="shared" si="0"/>
        <v>82.87799999999999</v>
      </c>
      <c r="E20" s="113">
        <f t="shared" si="1"/>
        <v>120.07799999999997</v>
      </c>
      <c r="F20" s="113">
        <f t="shared" si="2"/>
        <v>157.27799999999996</v>
      </c>
      <c r="G20" s="113">
        <f t="shared" si="3"/>
        <v>21.599999999999998</v>
      </c>
      <c r="H20" s="114">
        <f t="shared" si="4"/>
        <v>15.6</v>
      </c>
      <c r="I20" s="112">
        <f t="shared" si="5"/>
        <v>56.568000000000005</v>
      </c>
      <c r="J20" s="113">
        <f t="shared" si="6"/>
        <v>82.968</v>
      </c>
      <c r="K20" s="115">
        <f t="shared" si="7"/>
        <v>109.368</v>
      </c>
      <c r="L20" s="82">
        <f t="shared" si="8"/>
        <v>16.8</v>
      </c>
      <c r="M20" s="83">
        <f t="shared" si="9"/>
        <v>9.6</v>
      </c>
      <c r="N20" s="116">
        <f t="shared" si="10"/>
        <v>43.626</v>
      </c>
      <c r="O20" s="113">
        <f t="shared" si="11"/>
        <v>64.026</v>
      </c>
      <c r="P20" s="115">
        <f t="shared" si="12"/>
        <v>84.42599999999999</v>
      </c>
      <c r="Q20" s="82">
        <f t="shared" si="13"/>
        <v>14.399999999999999</v>
      </c>
      <c r="R20" s="83">
        <f t="shared" si="14"/>
        <v>6</v>
      </c>
      <c r="S20" s="112">
        <f t="shared" si="15"/>
        <v>38.826</v>
      </c>
      <c r="T20" s="117">
        <f t="shared" si="16"/>
        <v>56.82599999999999</v>
      </c>
      <c r="U20" s="115">
        <f t="shared" si="17"/>
        <v>74.826</v>
      </c>
      <c r="V20" s="85">
        <f t="shared" si="18"/>
        <v>13.2</v>
      </c>
      <c r="W20" s="86">
        <f t="shared" si="19"/>
        <v>4.8</v>
      </c>
    </row>
    <row r="21" spans="2:23" s="69" customFormat="1" ht="12.75">
      <c r="B21" s="19"/>
      <c r="C21" s="67"/>
      <c r="D21" s="67"/>
      <c r="E21" s="67"/>
      <c r="F21" s="67"/>
      <c r="G21" s="67"/>
      <c r="H21" s="67"/>
      <c r="I21" s="67"/>
      <c r="J21" s="67"/>
      <c r="K21" s="67"/>
      <c r="L21" s="67"/>
      <c r="M21" s="67"/>
      <c r="N21" s="67"/>
      <c r="O21" s="67"/>
      <c r="P21" s="67"/>
      <c r="Q21" s="67"/>
      <c r="R21" s="67"/>
      <c r="S21" s="67"/>
      <c r="T21" s="68"/>
      <c r="U21" s="67"/>
      <c r="V21" s="67"/>
      <c r="W21" s="67"/>
    </row>
    <row r="22" spans="2:23" s="69" customFormat="1" ht="12.75">
      <c r="B22" s="19"/>
      <c r="C22" s="67"/>
      <c r="D22" s="67"/>
      <c r="E22" s="67"/>
      <c r="F22" s="67"/>
      <c r="G22" s="67"/>
      <c r="H22" s="67"/>
      <c r="I22" s="67"/>
      <c r="J22" s="67"/>
      <c r="K22" s="67"/>
      <c r="L22" s="67"/>
      <c r="M22" s="67"/>
      <c r="N22" s="67"/>
      <c r="O22" s="67"/>
      <c r="P22" s="67"/>
      <c r="Q22" s="67"/>
      <c r="R22" s="67"/>
      <c r="S22" s="67"/>
      <c r="T22" s="68"/>
      <c r="U22" s="67"/>
      <c r="V22" s="67"/>
      <c r="W22" s="67"/>
    </row>
    <row r="23" spans="2:23" ht="12.75">
      <c r="B23" s="19"/>
      <c r="C23" s="20"/>
      <c r="D23" s="21"/>
      <c r="E23" s="21"/>
      <c r="F23" s="21"/>
      <c r="G23" s="21"/>
      <c r="H23" s="21"/>
      <c r="I23" s="21"/>
      <c r="J23" s="21"/>
      <c r="K23" s="22"/>
      <c r="L23" s="22"/>
      <c r="M23" s="21"/>
      <c r="N23" s="21"/>
      <c r="O23" s="21"/>
      <c r="P23" s="22"/>
      <c r="Q23" s="22"/>
      <c r="R23" s="21"/>
      <c r="S23" s="22"/>
      <c r="T23" s="21"/>
      <c r="U23" s="22"/>
      <c r="V23" s="22"/>
      <c r="W23" s="2"/>
    </row>
    <row r="24" spans="2:23" ht="13.5" thickBot="1">
      <c r="B24" s="19"/>
      <c r="C24" s="20"/>
      <c r="D24" s="21"/>
      <c r="E24" s="21"/>
      <c r="F24" s="21"/>
      <c r="G24" s="21"/>
      <c r="H24" s="21"/>
      <c r="I24" s="21"/>
      <c r="J24" s="21"/>
      <c r="K24" s="22"/>
      <c r="L24" s="22"/>
      <c r="M24" s="21"/>
      <c r="N24" s="21"/>
      <c r="O24" s="21"/>
      <c r="P24" s="22"/>
      <c r="Q24" s="22"/>
      <c r="R24" s="21"/>
      <c r="S24" s="22"/>
      <c r="T24" s="21"/>
      <c r="U24" s="22"/>
      <c r="V24" s="22"/>
      <c r="W24" s="2"/>
    </row>
    <row r="25" spans="2:23" ht="12.75">
      <c r="B25" s="161" t="s">
        <v>36</v>
      </c>
      <c r="C25" s="162"/>
      <c r="D25" s="159" t="s">
        <v>16</v>
      </c>
      <c r="E25" s="159"/>
      <c r="F25" s="159"/>
      <c r="G25" s="159" t="s">
        <v>17</v>
      </c>
      <c r="H25" s="159"/>
      <c r="I25" s="159"/>
      <c r="J25" s="159" t="s">
        <v>18</v>
      </c>
      <c r="K25" s="159"/>
      <c r="L25" s="159"/>
      <c r="M25" s="159" t="s">
        <v>19</v>
      </c>
      <c r="N25" s="159"/>
      <c r="O25" s="160"/>
      <c r="P25" s="51"/>
      <c r="Q25" s="51"/>
      <c r="R25" s="51"/>
      <c r="S25" s="51"/>
      <c r="T25" s="51"/>
      <c r="U25" s="51"/>
      <c r="V25" s="5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65"/>
      <c r="Q26" s="6"/>
      <c r="R26" s="6"/>
      <c r="S26" s="6"/>
      <c r="T26" s="6"/>
      <c r="U26" s="6"/>
      <c r="V26" s="6"/>
      <c r="W26" s="6"/>
    </row>
    <row r="27" spans="2:23" ht="12.75">
      <c r="B27" s="58">
        <v>0.3</v>
      </c>
      <c r="C27" s="131">
        <f>0.66*B27</f>
        <v>0.198</v>
      </c>
      <c r="D27" s="59">
        <f aca="true" t="shared" si="20" ref="D27:D36">E27*($D$9)</f>
        <v>1.782</v>
      </c>
      <c r="E27" s="59">
        <f aca="true" t="shared" si="21" ref="E27:E36">0.66*B27</f>
        <v>0.198</v>
      </c>
      <c r="F27" s="59">
        <f>0.15*$D$9</f>
        <v>1.3499999999999999</v>
      </c>
      <c r="G27" s="59">
        <f aca="true" t="shared" si="22" ref="G27:G36">H27*($I$9)</f>
        <v>0.792</v>
      </c>
      <c r="H27" s="59">
        <f aca="true" t="shared" si="23" ref="H27:H36">0.66*B27</f>
        <v>0.198</v>
      </c>
      <c r="I27" s="59">
        <f>0.15*$I$9</f>
        <v>0.6</v>
      </c>
      <c r="J27" s="59">
        <f aca="true" t="shared" si="24" ref="J27:J36">K27*($N$9)</f>
        <v>0.5940000000000001</v>
      </c>
      <c r="K27" s="59">
        <f aca="true" t="shared" si="25" ref="K27:K36">0.66*B27</f>
        <v>0.198</v>
      </c>
      <c r="L27" s="59">
        <f>0.15*$N$9</f>
        <v>0.44999999999999996</v>
      </c>
      <c r="M27" s="59">
        <f aca="true" t="shared" si="26" ref="M27:M36">N27*($S$9)</f>
        <v>0.5940000000000001</v>
      </c>
      <c r="N27" s="59">
        <f aca="true" t="shared" si="27" ref="N27:N36">0.66*B27</f>
        <v>0.198</v>
      </c>
      <c r="O27" s="60">
        <f>0.15*$S$9</f>
        <v>0.44999999999999996</v>
      </c>
      <c r="P27" s="53"/>
      <c r="Q27" s="2"/>
      <c r="R27" s="2"/>
      <c r="S27" s="2"/>
      <c r="T27" s="2"/>
      <c r="U27" s="2"/>
      <c r="V27" s="2"/>
      <c r="W27" s="2"/>
    </row>
    <row r="28" spans="2:23" ht="12.75">
      <c r="B28" s="55">
        <v>0.4</v>
      </c>
      <c r="C28" s="131">
        <f>0.66*B28</f>
        <v>0.264</v>
      </c>
      <c r="D28" s="45">
        <f t="shared" si="20"/>
        <v>2.3760000000000003</v>
      </c>
      <c r="E28" s="45">
        <f t="shared" si="21"/>
        <v>0.264</v>
      </c>
      <c r="F28" s="59">
        <f aca="true" t="shared" si="28" ref="F28:F36">0.15*$D$9</f>
        <v>1.3499999999999999</v>
      </c>
      <c r="G28" s="45">
        <f t="shared" si="22"/>
        <v>1.056</v>
      </c>
      <c r="H28" s="45">
        <f t="shared" si="23"/>
        <v>0.264</v>
      </c>
      <c r="I28" s="59">
        <f aca="true" t="shared" si="29" ref="I28:I36">0.15*$I$9</f>
        <v>0.6</v>
      </c>
      <c r="J28" s="45">
        <f t="shared" si="24"/>
        <v>0.792</v>
      </c>
      <c r="K28" s="45">
        <f t="shared" si="25"/>
        <v>0.264</v>
      </c>
      <c r="L28" s="59">
        <f aca="true" t="shared" si="30" ref="L28:L36">0.15*$N$9</f>
        <v>0.44999999999999996</v>
      </c>
      <c r="M28" s="45">
        <f t="shared" si="26"/>
        <v>0.792</v>
      </c>
      <c r="N28" s="45">
        <f t="shared" si="27"/>
        <v>0.264</v>
      </c>
      <c r="O28" s="60">
        <f aca="true" t="shared" si="31" ref="O28:O36">0.15*$S$9</f>
        <v>0.44999999999999996</v>
      </c>
      <c r="P28" s="53"/>
      <c r="Q28" s="2"/>
      <c r="R28" s="2"/>
      <c r="S28" s="2"/>
      <c r="T28" s="2"/>
      <c r="U28" s="2"/>
      <c r="V28" s="2"/>
      <c r="W28" s="2"/>
    </row>
    <row r="29" spans="2:23" ht="12.75">
      <c r="B29" s="56">
        <v>0.5</v>
      </c>
      <c r="C29" s="131">
        <f>0.66*B29</f>
        <v>0.33</v>
      </c>
      <c r="D29" s="45">
        <f t="shared" si="20"/>
        <v>2.97</v>
      </c>
      <c r="E29" s="45">
        <f t="shared" si="21"/>
        <v>0.33</v>
      </c>
      <c r="F29" s="59">
        <f t="shared" si="28"/>
        <v>1.3499999999999999</v>
      </c>
      <c r="G29" s="45">
        <f t="shared" si="22"/>
        <v>1.32</v>
      </c>
      <c r="H29" s="45">
        <f t="shared" si="23"/>
        <v>0.33</v>
      </c>
      <c r="I29" s="59">
        <f t="shared" si="29"/>
        <v>0.6</v>
      </c>
      <c r="J29" s="45">
        <f t="shared" si="24"/>
        <v>0.99</v>
      </c>
      <c r="K29" s="45">
        <f t="shared" si="25"/>
        <v>0.33</v>
      </c>
      <c r="L29" s="59">
        <f t="shared" si="30"/>
        <v>0.44999999999999996</v>
      </c>
      <c r="M29" s="45">
        <f t="shared" si="26"/>
        <v>0.99</v>
      </c>
      <c r="N29" s="45">
        <f t="shared" si="27"/>
        <v>0.33</v>
      </c>
      <c r="O29" s="60">
        <f t="shared" si="31"/>
        <v>0.44999999999999996</v>
      </c>
      <c r="P29" s="53"/>
      <c r="Q29" s="2"/>
      <c r="R29" s="2"/>
      <c r="S29" s="2"/>
      <c r="T29" s="2"/>
      <c r="U29" s="2"/>
      <c r="V29" s="2"/>
      <c r="W29" s="2"/>
    </row>
    <row r="30" spans="2:23" ht="12.75">
      <c r="B30" s="56">
        <v>0.6</v>
      </c>
      <c r="C30" s="131">
        <f aca="true" t="shared" si="32" ref="C30:C36">0.67*B30</f>
        <v>0.402</v>
      </c>
      <c r="D30" s="45">
        <f t="shared" si="20"/>
        <v>3.564</v>
      </c>
      <c r="E30" s="45">
        <f t="shared" si="21"/>
        <v>0.396</v>
      </c>
      <c r="F30" s="59">
        <f t="shared" si="28"/>
        <v>1.3499999999999999</v>
      </c>
      <c r="G30" s="45">
        <f t="shared" si="22"/>
        <v>1.584</v>
      </c>
      <c r="H30" s="45">
        <f t="shared" si="23"/>
        <v>0.396</v>
      </c>
      <c r="I30" s="59">
        <f t="shared" si="29"/>
        <v>0.6</v>
      </c>
      <c r="J30" s="45">
        <f t="shared" si="24"/>
        <v>1.1880000000000002</v>
      </c>
      <c r="K30" s="45">
        <f t="shared" si="25"/>
        <v>0.396</v>
      </c>
      <c r="L30" s="59">
        <f t="shared" si="30"/>
        <v>0.44999999999999996</v>
      </c>
      <c r="M30" s="45">
        <f t="shared" si="26"/>
        <v>1.1880000000000002</v>
      </c>
      <c r="N30" s="45">
        <f t="shared" si="27"/>
        <v>0.396</v>
      </c>
      <c r="O30" s="60">
        <f t="shared" si="31"/>
        <v>0.44999999999999996</v>
      </c>
      <c r="P30" s="53"/>
      <c r="Q30" s="2"/>
      <c r="R30" s="2"/>
      <c r="S30" s="2"/>
      <c r="T30" s="2"/>
      <c r="U30" s="2"/>
      <c r="V30" s="2"/>
      <c r="W30" s="2"/>
    </row>
    <row r="31" spans="2:23" ht="12.75">
      <c r="B31" s="56">
        <v>0.7</v>
      </c>
      <c r="C31" s="131">
        <f t="shared" si="32"/>
        <v>0.469</v>
      </c>
      <c r="D31" s="45">
        <f t="shared" si="20"/>
        <v>4.1579999999999995</v>
      </c>
      <c r="E31" s="45">
        <f t="shared" si="21"/>
        <v>0.46199999999999997</v>
      </c>
      <c r="F31" s="59">
        <f t="shared" si="28"/>
        <v>1.3499999999999999</v>
      </c>
      <c r="G31" s="45">
        <f t="shared" si="22"/>
        <v>1.8479999999999999</v>
      </c>
      <c r="H31" s="45">
        <f t="shared" si="23"/>
        <v>0.46199999999999997</v>
      </c>
      <c r="I31" s="59">
        <f t="shared" si="29"/>
        <v>0.6</v>
      </c>
      <c r="J31" s="45">
        <f t="shared" si="24"/>
        <v>1.386</v>
      </c>
      <c r="K31" s="45">
        <f t="shared" si="25"/>
        <v>0.46199999999999997</v>
      </c>
      <c r="L31" s="59">
        <f t="shared" si="30"/>
        <v>0.44999999999999996</v>
      </c>
      <c r="M31" s="45">
        <f t="shared" si="26"/>
        <v>1.386</v>
      </c>
      <c r="N31" s="45">
        <f t="shared" si="27"/>
        <v>0.46199999999999997</v>
      </c>
      <c r="O31" s="60">
        <f t="shared" si="31"/>
        <v>0.44999999999999996</v>
      </c>
      <c r="P31" s="53"/>
      <c r="Q31" s="2"/>
      <c r="R31" s="2"/>
      <c r="S31" s="2"/>
      <c r="T31" s="2"/>
      <c r="U31" s="2"/>
      <c r="V31" s="2"/>
      <c r="W31" s="2"/>
    </row>
    <row r="32" spans="2:23" ht="12.75">
      <c r="B32" s="56">
        <v>0.8</v>
      </c>
      <c r="C32" s="131">
        <f t="shared" si="32"/>
        <v>0.536</v>
      </c>
      <c r="D32" s="45">
        <f t="shared" si="20"/>
        <v>4.752000000000001</v>
      </c>
      <c r="E32" s="45">
        <f t="shared" si="21"/>
        <v>0.528</v>
      </c>
      <c r="F32" s="59">
        <f t="shared" si="28"/>
        <v>1.3499999999999999</v>
      </c>
      <c r="G32" s="45">
        <f t="shared" si="22"/>
        <v>2.112</v>
      </c>
      <c r="H32" s="45">
        <f t="shared" si="23"/>
        <v>0.528</v>
      </c>
      <c r="I32" s="59">
        <f t="shared" si="29"/>
        <v>0.6</v>
      </c>
      <c r="J32" s="45">
        <f t="shared" si="24"/>
        <v>1.584</v>
      </c>
      <c r="K32" s="45">
        <f t="shared" si="25"/>
        <v>0.528</v>
      </c>
      <c r="L32" s="59">
        <f t="shared" si="30"/>
        <v>0.44999999999999996</v>
      </c>
      <c r="M32" s="45">
        <f t="shared" si="26"/>
        <v>1.584</v>
      </c>
      <c r="N32" s="45">
        <f t="shared" si="27"/>
        <v>0.528</v>
      </c>
      <c r="O32" s="60">
        <f t="shared" si="31"/>
        <v>0.44999999999999996</v>
      </c>
      <c r="P32" s="53"/>
      <c r="Q32" s="2"/>
      <c r="R32" s="2"/>
      <c r="S32" s="2"/>
      <c r="T32" s="2"/>
      <c r="U32" s="2"/>
      <c r="V32" s="2"/>
      <c r="W32" s="2"/>
    </row>
    <row r="33" spans="2:23" ht="12.75">
      <c r="B33" s="56">
        <v>0.9</v>
      </c>
      <c r="C33" s="131">
        <f t="shared" si="32"/>
        <v>0.6030000000000001</v>
      </c>
      <c r="D33" s="45">
        <f t="shared" si="20"/>
        <v>5.346000000000001</v>
      </c>
      <c r="E33" s="45">
        <f t="shared" si="21"/>
        <v>0.5940000000000001</v>
      </c>
      <c r="F33" s="59">
        <f t="shared" si="28"/>
        <v>1.3499999999999999</v>
      </c>
      <c r="G33" s="45">
        <f t="shared" si="22"/>
        <v>2.3760000000000003</v>
      </c>
      <c r="H33" s="45">
        <f t="shared" si="23"/>
        <v>0.5940000000000001</v>
      </c>
      <c r="I33" s="59">
        <f t="shared" si="29"/>
        <v>0.6</v>
      </c>
      <c r="J33" s="45">
        <f t="shared" si="24"/>
        <v>1.7820000000000003</v>
      </c>
      <c r="K33" s="45">
        <f t="shared" si="25"/>
        <v>0.5940000000000001</v>
      </c>
      <c r="L33" s="59">
        <f t="shared" si="30"/>
        <v>0.44999999999999996</v>
      </c>
      <c r="M33" s="45">
        <f t="shared" si="26"/>
        <v>1.7820000000000003</v>
      </c>
      <c r="N33" s="45">
        <f t="shared" si="27"/>
        <v>0.5940000000000001</v>
      </c>
      <c r="O33" s="60">
        <f t="shared" si="31"/>
        <v>0.44999999999999996</v>
      </c>
      <c r="P33" s="53"/>
      <c r="Q33" s="2"/>
      <c r="R33" s="2"/>
      <c r="S33" s="2"/>
      <c r="T33" s="2"/>
      <c r="U33" s="2"/>
      <c r="V33" s="2"/>
      <c r="W33" s="2"/>
    </row>
    <row r="34" spans="2:23" ht="12.75">
      <c r="B34" s="56">
        <v>1</v>
      </c>
      <c r="C34" s="131">
        <f t="shared" si="32"/>
        <v>0.67</v>
      </c>
      <c r="D34" s="45">
        <f t="shared" si="20"/>
        <v>5.94</v>
      </c>
      <c r="E34" s="45">
        <f t="shared" si="21"/>
        <v>0.66</v>
      </c>
      <c r="F34" s="59">
        <f t="shared" si="28"/>
        <v>1.3499999999999999</v>
      </c>
      <c r="G34" s="45">
        <f t="shared" si="22"/>
        <v>2.64</v>
      </c>
      <c r="H34" s="45">
        <f t="shared" si="23"/>
        <v>0.66</v>
      </c>
      <c r="I34" s="59">
        <f t="shared" si="29"/>
        <v>0.6</v>
      </c>
      <c r="J34" s="45">
        <f t="shared" si="24"/>
        <v>1.98</v>
      </c>
      <c r="K34" s="45">
        <f t="shared" si="25"/>
        <v>0.66</v>
      </c>
      <c r="L34" s="59">
        <f t="shared" si="30"/>
        <v>0.44999999999999996</v>
      </c>
      <c r="M34" s="45">
        <f t="shared" si="26"/>
        <v>1.98</v>
      </c>
      <c r="N34" s="45">
        <f t="shared" si="27"/>
        <v>0.66</v>
      </c>
      <c r="O34" s="60">
        <f t="shared" si="31"/>
        <v>0.44999999999999996</v>
      </c>
      <c r="P34" s="53"/>
      <c r="Q34" s="2"/>
      <c r="R34" s="2"/>
      <c r="S34" s="2"/>
      <c r="T34" s="2"/>
      <c r="U34" s="2"/>
      <c r="V34" s="2"/>
      <c r="W34" s="2"/>
    </row>
    <row r="35" spans="2:23" ht="12.75">
      <c r="B35" s="56">
        <v>1.1</v>
      </c>
      <c r="C35" s="131">
        <f t="shared" si="32"/>
        <v>0.7370000000000001</v>
      </c>
      <c r="D35" s="45">
        <f t="shared" si="20"/>
        <v>6.534000000000001</v>
      </c>
      <c r="E35" s="45">
        <f t="shared" si="21"/>
        <v>0.7260000000000001</v>
      </c>
      <c r="F35" s="59">
        <f t="shared" si="28"/>
        <v>1.3499999999999999</v>
      </c>
      <c r="G35" s="45">
        <f t="shared" si="22"/>
        <v>2.9040000000000004</v>
      </c>
      <c r="H35" s="45">
        <f t="shared" si="23"/>
        <v>0.7260000000000001</v>
      </c>
      <c r="I35" s="59">
        <f t="shared" si="29"/>
        <v>0.6</v>
      </c>
      <c r="J35" s="45">
        <f t="shared" si="24"/>
        <v>2.1780000000000004</v>
      </c>
      <c r="K35" s="45">
        <f t="shared" si="25"/>
        <v>0.7260000000000001</v>
      </c>
      <c r="L35" s="59">
        <f t="shared" si="30"/>
        <v>0.44999999999999996</v>
      </c>
      <c r="M35" s="45">
        <f t="shared" si="26"/>
        <v>2.1780000000000004</v>
      </c>
      <c r="N35" s="45">
        <f t="shared" si="27"/>
        <v>0.7260000000000001</v>
      </c>
      <c r="O35" s="60">
        <f t="shared" si="31"/>
        <v>0.44999999999999996</v>
      </c>
      <c r="P35" s="53"/>
      <c r="Q35" s="2"/>
      <c r="R35" s="2"/>
      <c r="S35" s="2"/>
      <c r="T35" s="2"/>
      <c r="U35" s="2"/>
      <c r="V35" s="2"/>
      <c r="W35" s="2"/>
    </row>
    <row r="36" spans="2:23" ht="13.5" thickBot="1">
      <c r="B36" s="57">
        <v>1.2</v>
      </c>
      <c r="C36" s="135">
        <f t="shared" si="32"/>
        <v>0.804</v>
      </c>
      <c r="D36" s="46">
        <f t="shared" si="20"/>
        <v>7.128</v>
      </c>
      <c r="E36" s="46">
        <f t="shared" si="21"/>
        <v>0.792</v>
      </c>
      <c r="F36" s="46">
        <f t="shared" si="28"/>
        <v>1.3499999999999999</v>
      </c>
      <c r="G36" s="46">
        <f t="shared" si="22"/>
        <v>3.168</v>
      </c>
      <c r="H36" s="46">
        <f t="shared" si="23"/>
        <v>0.792</v>
      </c>
      <c r="I36" s="46">
        <f t="shared" si="29"/>
        <v>0.6</v>
      </c>
      <c r="J36" s="46">
        <f t="shared" si="24"/>
        <v>2.3760000000000003</v>
      </c>
      <c r="K36" s="46">
        <f t="shared" si="25"/>
        <v>0.792</v>
      </c>
      <c r="L36" s="46">
        <f t="shared" si="30"/>
        <v>0.44999999999999996</v>
      </c>
      <c r="M36" s="46">
        <f t="shared" si="26"/>
        <v>2.3760000000000003</v>
      </c>
      <c r="N36" s="46">
        <f t="shared" si="27"/>
        <v>0.792</v>
      </c>
      <c r="O36" s="43">
        <f t="shared" si="31"/>
        <v>0.44999999999999996</v>
      </c>
      <c r="P36" s="53"/>
      <c r="Q36" s="2"/>
      <c r="R36" s="2"/>
      <c r="S36" s="2"/>
      <c r="T36" s="2"/>
      <c r="U36" s="2"/>
      <c r="V36" s="2"/>
      <c r="W36" s="2"/>
    </row>
    <row r="37" spans="2:23" ht="12.75">
      <c r="B37" s="53"/>
      <c r="C37" s="53"/>
      <c r="D37" s="53"/>
      <c r="E37" s="53"/>
      <c r="F37" s="53"/>
      <c r="G37" s="54"/>
      <c r="H37" s="53"/>
      <c r="I37" s="53"/>
      <c r="J37" s="53"/>
      <c r="K37" s="53"/>
      <c r="L37" s="54"/>
      <c r="M37" s="53"/>
      <c r="N37" s="53"/>
      <c r="O37" s="53"/>
      <c r="P37" s="53"/>
      <c r="Q37" s="54"/>
      <c r="R37" s="53"/>
      <c r="S37" s="53"/>
      <c r="T37" s="53"/>
      <c r="U37" s="53"/>
      <c r="V37" s="54"/>
      <c r="W37" s="2"/>
    </row>
    <row r="40" spans="2:5" ht="12.75">
      <c r="B40" s="14" t="s">
        <v>75</v>
      </c>
      <c r="C40" s="2">
        <f>H4*0.95</f>
        <v>28.5</v>
      </c>
      <c r="D40" s="2">
        <f>H4*1.05</f>
        <v>31.5</v>
      </c>
      <c r="E40" s="14" t="s">
        <v>74</v>
      </c>
    </row>
  </sheetData>
  <sheetProtection/>
  <mergeCells count="44">
    <mergeCell ref="J8:K8"/>
    <mergeCell ref="B8:C8"/>
    <mergeCell ref="B9:C9"/>
    <mergeCell ref="B10:C10"/>
    <mergeCell ref="T9:U9"/>
    <mergeCell ref="R7:R10"/>
    <mergeCell ref="G7:G10"/>
    <mergeCell ref="B7:C7"/>
    <mergeCell ref="E9:F9"/>
    <mergeCell ref="J9:K9"/>
    <mergeCell ref="T7:U7"/>
    <mergeCell ref="T8:U8"/>
    <mergeCell ref="B25:C25"/>
    <mergeCell ref="D25:F25"/>
    <mergeCell ref="G25:I25"/>
    <mergeCell ref="J25:L25"/>
    <mergeCell ref="E7:F7"/>
    <mergeCell ref="J7:K7"/>
    <mergeCell ref="M25:O25"/>
    <mergeCell ref="L7:L10"/>
    <mergeCell ref="I6:M6"/>
    <mergeCell ref="N6:R6"/>
    <mergeCell ref="Q7:Q10"/>
    <mergeCell ref="M7:M10"/>
    <mergeCell ref="O7:P7"/>
    <mergeCell ref="S6:W6"/>
    <mergeCell ref="V7:V10"/>
    <mergeCell ref="W7:W10"/>
    <mergeCell ref="O8:P8"/>
    <mergeCell ref="O9:P9"/>
    <mergeCell ref="B11:C11"/>
    <mergeCell ref="B12:C12"/>
    <mergeCell ref="B13:C13"/>
    <mergeCell ref="B18:C18"/>
    <mergeCell ref="B6:C6"/>
    <mergeCell ref="D6:H6"/>
    <mergeCell ref="E8:F8"/>
    <mergeCell ref="H7:H10"/>
    <mergeCell ref="B19:C19"/>
    <mergeCell ref="B20:C20"/>
    <mergeCell ref="B14:C14"/>
    <mergeCell ref="B15:C15"/>
    <mergeCell ref="B16:C16"/>
    <mergeCell ref="B17:C17"/>
  </mergeCells>
  <conditionalFormatting sqref="G11:H20 L11:M20 Q11:R20 V11:W20">
    <cfRule type="cellIs" priority="1" dxfId="2" operator="between" stopIfTrue="1">
      <formula>$P$6</formula>
      <formula>$T$6</formula>
    </cfRule>
  </conditionalFormatting>
  <conditionalFormatting sqref="D21:W24 M2:T5 C2:E5 F5:L5 F2:G4 H2:L3">
    <cfRule type="cellIs" priority="2" dxfId="1" operator="between" stopIfTrue="1">
      <formula>$P$6</formula>
      <formula>$T$6</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19.xml><?xml version="1.0" encoding="utf-8"?>
<worksheet xmlns="http://schemas.openxmlformats.org/spreadsheetml/2006/main" xmlns:r="http://schemas.openxmlformats.org/officeDocument/2006/relationships">
  <dimension ref="A1:K97"/>
  <sheetViews>
    <sheetView zoomScalePageLayoutView="0" workbookViewId="0" topLeftCell="A27">
      <selection activeCell="G41" sqref="G41"/>
    </sheetView>
  </sheetViews>
  <sheetFormatPr defaultColWidth="9.140625" defaultRowHeight="12.75"/>
  <cols>
    <col min="1" max="1" width="12.7109375" style="127" customWidth="1"/>
    <col min="2" max="2" width="9.140625" style="0" customWidth="1"/>
    <col min="3" max="3" width="9.7109375" style="0" customWidth="1"/>
    <col min="4" max="4" width="12.7109375" style="0" customWidth="1"/>
    <col min="5" max="5" width="12.7109375" style="122" customWidth="1"/>
    <col min="6" max="6" width="11.7109375" style="122" customWidth="1"/>
    <col min="7" max="9" width="9.140625" style="122" customWidth="1"/>
    <col min="10" max="10" width="11.140625" style="0" bestFit="1" customWidth="1"/>
  </cols>
  <sheetData>
    <row r="1" spans="2:11" ht="15">
      <c r="B1" s="120"/>
      <c r="C1" s="119"/>
      <c r="D1" s="121" t="s">
        <v>2</v>
      </c>
      <c r="E1" s="123" t="s">
        <v>25</v>
      </c>
      <c r="F1" s="125"/>
      <c r="G1" s="127"/>
      <c r="H1" s="120"/>
      <c r="I1" s="119"/>
      <c r="J1" s="121" t="s">
        <v>2</v>
      </c>
      <c r="K1" s="123" t="s">
        <v>25</v>
      </c>
    </row>
    <row r="2" spans="1:11" ht="12.75">
      <c r="A2" s="258" t="s">
        <v>27</v>
      </c>
      <c r="B2" s="245" t="s">
        <v>20</v>
      </c>
      <c r="C2" s="245"/>
      <c r="D2" s="242" t="s">
        <v>16</v>
      </c>
      <c r="E2" s="123">
        <v>16</v>
      </c>
      <c r="F2" s="125"/>
      <c r="G2" s="258" t="s">
        <v>41</v>
      </c>
      <c r="H2" s="245" t="s">
        <v>20</v>
      </c>
      <c r="I2" s="245"/>
      <c r="J2" s="242" t="s">
        <v>16</v>
      </c>
      <c r="K2" s="126">
        <v>18</v>
      </c>
    </row>
    <row r="3" spans="1:11" ht="12.75">
      <c r="A3" s="259"/>
      <c r="B3" s="245" t="s">
        <v>21</v>
      </c>
      <c r="C3" s="245"/>
      <c r="D3" s="243"/>
      <c r="E3" s="123">
        <v>15</v>
      </c>
      <c r="F3" s="125"/>
      <c r="G3" s="259"/>
      <c r="H3" s="245" t="s">
        <v>21</v>
      </c>
      <c r="I3" s="245"/>
      <c r="J3" s="243"/>
      <c r="K3" s="126">
        <v>13</v>
      </c>
    </row>
    <row r="4" spans="1:11" ht="12.75">
      <c r="A4" s="259"/>
      <c r="B4" s="245" t="s">
        <v>23</v>
      </c>
      <c r="C4" s="245"/>
      <c r="D4" s="244"/>
      <c r="E4" s="123">
        <v>15</v>
      </c>
      <c r="F4" s="125"/>
      <c r="G4" s="259"/>
      <c r="H4" s="245" t="s">
        <v>23</v>
      </c>
      <c r="I4" s="245"/>
      <c r="J4" s="244"/>
      <c r="K4" s="126">
        <v>9</v>
      </c>
    </row>
    <row r="5" spans="1:11" ht="12.75">
      <c r="A5" s="259"/>
      <c r="B5" s="245" t="s">
        <v>20</v>
      </c>
      <c r="C5" s="245"/>
      <c r="D5" s="242" t="s">
        <v>17</v>
      </c>
      <c r="E5" s="123">
        <v>15</v>
      </c>
      <c r="F5" s="125"/>
      <c r="G5" s="259"/>
      <c r="H5" s="245" t="s">
        <v>20</v>
      </c>
      <c r="I5" s="245"/>
      <c r="J5" s="242" t="s">
        <v>17</v>
      </c>
      <c r="K5" s="126">
        <v>14</v>
      </c>
    </row>
    <row r="6" spans="1:11" ht="12.75">
      <c r="A6" s="259"/>
      <c r="B6" s="245" t="s">
        <v>21</v>
      </c>
      <c r="C6" s="245"/>
      <c r="D6" s="243"/>
      <c r="E6" s="123">
        <v>11</v>
      </c>
      <c r="F6" s="125"/>
      <c r="G6" s="259"/>
      <c r="H6" s="245" t="s">
        <v>21</v>
      </c>
      <c r="I6" s="245"/>
      <c r="J6" s="243"/>
      <c r="K6" s="126">
        <v>8</v>
      </c>
    </row>
    <row r="7" spans="1:11" ht="12.75">
      <c r="A7" s="259"/>
      <c r="B7" s="245" t="s">
        <v>23</v>
      </c>
      <c r="C7" s="245"/>
      <c r="D7" s="244"/>
      <c r="E7" s="123">
        <v>10</v>
      </c>
      <c r="F7" s="125"/>
      <c r="G7" s="259"/>
      <c r="H7" s="245" t="s">
        <v>23</v>
      </c>
      <c r="I7" s="245"/>
      <c r="J7" s="244"/>
      <c r="K7" s="126">
        <v>4</v>
      </c>
    </row>
    <row r="8" spans="1:11" ht="12.75">
      <c r="A8" s="259"/>
      <c r="B8" s="245" t="s">
        <v>20</v>
      </c>
      <c r="C8" s="245"/>
      <c r="D8" s="242" t="s">
        <v>18</v>
      </c>
      <c r="E8" s="123">
        <v>15</v>
      </c>
      <c r="F8" s="125"/>
      <c r="G8" s="259"/>
      <c r="H8" s="245" t="s">
        <v>20</v>
      </c>
      <c r="I8" s="245"/>
      <c r="J8" s="242" t="s">
        <v>18</v>
      </c>
      <c r="K8" s="126">
        <v>12</v>
      </c>
    </row>
    <row r="9" spans="1:11" ht="12.75">
      <c r="A9" s="259"/>
      <c r="B9" s="245" t="s">
        <v>21</v>
      </c>
      <c r="C9" s="245"/>
      <c r="D9" s="243"/>
      <c r="E9" s="123">
        <v>9</v>
      </c>
      <c r="F9" s="125"/>
      <c r="G9" s="259"/>
      <c r="H9" s="245" t="s">
        <v>21</v>
      </c>
      <c r="I9" s="245"/>
      <c r="J9" s="243"/>
      <c r="K9" s="126">
        <v>5</v>
      </c>
    </row>
    <row r="10" spans="1:11" ht="12.75">
      <c r="A10" s="259"/>
      <c r="B10" s="245" t="s">
        <v>23</v>
      </c>
      <c r="C10" s="245"/>
      <c r="D10" s="244"/>
      <c r="E10" s="123">
        <v>7</v>
      </c>
      <c r="F10" s="125"/>
      <c r="G10" s="259"/>
      <c r="H10" s="245" t="s">
        <v>23</v>
      </c>
      <c r="I10" s="245"/>
      <c r="J10" s="244"/>
      <c r="K10" s="126">
        <v>3</v>
      </c>
    </row>
    <row r="11" spans="1:11" ht="12.75">
      <c r="A11" s="259"/>
      <c r="B11" s="245" t="s">
        <v>20</v>
      </c>
      <c r="C11" s="245"/>
      <c r="D11" s="242" t="s">
        <v>19</v>
      </c>
      <c r="E11" s="123">
        <v>15</v>
      </c>
      <c r="F11" s="125"/>
      <c r="G11" s="259"/>
      <c r="H11" s="245" t="s">
        <v>20</v>
      </c>
      <c r="I11" s="245"/>
      <c r="J11" s="242" t="s">
        <v>19</v>
      </c>
      <c r="K11" s="126">
        <v>11</v>
      </c>
    </row>
    <row r="12" spans="1:11" ht="12.75">
      <c r="A12" s="259"/>
      <c r="B12" s="245" t="s">
        <v>21</v>
      </c>
      <c r="C12" s="245"/>
      <c r="D12" s="243"/>
      <c r="E12" s="123">
        <v>7</v>
      </c>
      <c r="F12" s="125"/>
      <c r="G12" s="259"/>
      <c r="H12" s="245" t="s">
        <v>21</v>
      </c>
      <c r="I12" s="245"/>
      <c r="J12" s="243"/>
      <c r="K12" s="126">
        <v>4</v>
      </c>
    </row>
    <row r="13" spans="1:11" ht="12.75">
      <c r="A13" s="260"/>
      <c r="B13" s="245" t="s">
        <v>23</v>
      </c>
      <c r="C13" s="245"/>
      <c r="D13" s="244"/>
      <c r="E13" s="123">
        <v>6</v>
      </c>
      <c r="F13" s="125"/>
      <c r="G13" s="260"/>
      <c r="H13" s="245" t="s">
        <v>23</v>
      </c>
      <c r="I13" s="245"/>
      <c r="J13" s="244"/>
      <c r="K13" s="126">
        <v>3</v>
      </c>
    </row>
    <row r="14" spans="7:11" ht="12.75" customHeight="1">
      <c r="G14" s="128"/>
      <c r="H14" s="54"/>
      <c r="I14" s="54"/>
      <c r="J14" s="124"/>
      <c r="K14" s="125"/>
    </row>
    <row r="15" spans="2:11" ht="15">
      <c r="B15" s="120"/>
      <c r="C15" s="119"/>
      <c r="D15" s="121" t="s">
        <v>2</v>
      </c>
      <c r="E15" s="123" t="s">
        <v>25</v>
      </c>
      <c r="F15" s="125"/>
      <c r="G15" s="128"/>
      <c r="H15" s="120"/>
      <c r="I15" s="119"/>
      <c r="J15" s="121" t="s">
        <v>2</v>
      </c>
      <c r="K15" s="123" t="s">
        <v>25</v>
      </c>
    </row>
    <row r="16" spans="1:11" ht="12.75">
      <c r="A16" s="258" t="s">
        <v>24</v>
      </c>
      <c r="B16" s="245" t="s">
        <v>20</v>
      </c>
      <c r="C16" s="245"/>
      <c r="D16" s="242" t="s">
        <v>16</v>
      </c>
      <c r="E16" s="123">
        <v>20</v>
      </c>
      <c r="F16" s="125"/>
      <c r="G16" s="253" t="s">
        <v>42</v>
      </c>
      <c r="H16" s="245" t="s">
        <v>20</v>
      </c>
      <c r="I16" s="245"/>
      <c r="J16" s="242" t="s">
        <v>16</v>
      </c>
      <c r="K16" s="126">
        <v>18</v>
      </c>
    </row>
    <row r="17" spans="1:11" ht="12.75">
      <c r="A17" s="259"/>
      <c r="B17" s="245" t="s">
        <v>21</v>
      </c>
      <c r="C17" s="245"/>
      <c r="D17" s="243"/>
      <c r="E17" s="123">
        <v>17</v>
      </c>
      <c r="F17" s="125"/>
      <c r="G17" s="254"/>
      <c r="H17" s="245" t="s">
        <v>21</v>
      </c>
      <c r="I17" s="245"/>
      <c r="J17" s="243"/>
      <c r="K17" s="126">
        <v>13</v>
      </c>
    </row>
    <row r="18" spans="1:11" ht="12.75">
      <c r="A18" s="259"/>
      <c r="B18" s="245" t="s">
        <v>23</v>
      </c>
      <c r="C18" s="245"/>
      <c r="D18" s="244"/>
      <c r="E18" s="123">
        <v>12</v>
      </c>
      <c r="F18" s="125"/>
      <c r="G18" s="254"/>
      <c r="H18" s="245" t="s">
        <v>23</v>
      </c>
      <c r="I18" s="245"/>
      <c r="J18" s="244"/>
      <c r="K18" s="126">
        <v>9</v>
      </c>
    </row>
    <row r="19" spans="1:11" ht="12.75">
      <c r="A19" s="259"/>
      <c r="B19" s="245" t="s">
        <v>20</v>
      </c>
      <c r="C19" s="245"/>
      <c r="D19" s="242" t="s">
        <v>17</v>
      </c>
      <c r="E19" s="123">
        <v>18.5</v>
      </c>
      <c r="F19" s="125"/>
      <c r="G19" s="254"/>
      <c r="H19" s="245" t="s">
        <v>20</v>
      </c>
      <c r="I19" s="245"/>
      <c r="J19" s="242" t="s">
        <v>17</v>
      </c>
      <c r="K19" s="126">
        <v>14</v>
      </c>
    </row>
    <row r="20" spans="1:11" ht="12.75">
      <c r="A20" s="259"/>
      <c r="B20" s="245" t="s">
        <v>21</v>
      </c>
      <c r="C20" s="245"/>
      <c r="D20" s="243"/>
      <c r="E20" s="123">
        <v>12</v>
      </c>
      <c r="F20" s="125"/>
      <c r="G20" s="254"/>
      <c r="H20" s="245" t="s">
        <v>21</v>
      </c>
      <c r="I20" s="245"/>
      <c r="J20" s="243"/>
      <c r="K20" s="126">
        <v>8</v>
      </c>
    </row>
    <row r="21" spans="1:11" ht="12.75">
      <c r="A21" s="259"/>
      <c r="B21" s="245" t="s">
        <v>23</v>
      </c>
      <c r="C21" s="245"/>
      <c r="D21" s="244"/>
      <c r="E21" s="123">
        <v>9</v>
      </c>
      <c r="F21" s="125"/>
      <c r="G21" s="254"/>
      <c r="H21" s="245" t="s">
        <v>23</v>
      </c>
      <c r="I21" s="245"/>
      <c r="J21" s="244"/>
      <c r="K21" s="126">
        <v>4</v>
      </c>
    </row>
    <row r="22" spans="1:11" ht="12.75">
      <c r="A22" s="259"/>
      <c r="B22" s="245" t="s">
        <v>20</v>
      </c>
      <c r="C22" s="245"/>
      <c r="D22" s="242" t="s">
        <v>18</v>
      </c>
      <c r="E22" s="123">
        <v>15.5</v>
      </c>
      <c r="F22" s="125"/>
      <c r="G22" s="254"/>
      <c r="H22" s="245" t="s">
        <v>20</v>
      </c>
      <c r="I22" s="245"/>
      <c r="J22" s="242" t="s">
        <v>18</v>
      </c>
      <c r="K22" s="126">
        <v>12</v>
      </c>
    </row>
    <row r="23" spans="1:11" ht="12.75">
      <c r="A23" s="259"/>
      <c r="B23" s="245" t="s">
        <v>21</v>
      </c>
      <c r="C23" s="245"/>
      <c r="D23" s="243"/>
      <c r="E23" s="123">
        <v>9.5</v>
      </c>
      <c r="F23" s="125"/>
      <c r="G23" s="254"/>
      <c r="H23" s="245" t="s">
        <v>21</v>
      </c>
      <c r="I23" s="245"/>
      <c r="J23" s="243"/>
      <c r="K23" s="126">
        <v>5</v>
      </c>
    </row>
    <row r="24" spans="1:11" ht="12.75">
      <c r="A24" s="259"/>
      <c r="B24" s="245" t="s">
        <v>23</v>
      </c>
      <c r="C24" s="245"/>
      <c r="D24" s="244"/>
      <c r="E24" s="123">
        <v>6.5</v>
      </c>
      <c r="F24" s="125"/>
      <c r="G24" s="254"/>
      <c r="H24" s="245" t="s">
        <v>23</v>
      </c>
      <c r="I24" s="245"/>
      <c r="J24" s="244"/>
      <c r="K24" s="126">
        <v>3</v>
      </c>
    </row>
    <row r="25" spans="1:11" ht="12.75">
      <c r="A25" s="259"/>
      <c r="B25" s="245" t="s">
        <v>20</v>
      </c>
      <c r="C25" s="245"/>
      <c r="D25" s="242" t="s">
        <v>19</v>
      </c>
      <c r="E25" s="123">
        <v>14.5</v>
      </c>
      <c r="F25" s="125"/>
      <c r="G25" s="254"/>
      <c r="H25" s="245" t="s">
        <v>20</v>
      </c>
      <c r="I25" s="245"/>
      <c r="J25" s="242" t="s">
        <v>19</v>
      </c>
      <c r="K25" s="126">
        <v>11</v>
      </c>
    </row>
    <row r="26" spans="1:11" ht="12.75">
      <c r="A26" s="259"/>
      <c r="B26" s="245" t="s">
        <v>21</v>
      </c>
      <c r="C26" s="245"/>
      <c r="D26" s="243"/>
      <c r="E26" s="123">
        <v>8.5</v>
      </c>
      <c r="F26" s="125"/>
      <c r="G26" s="254"/>
      <c r="H26" s="245" t="s">
        <v>21</v>
      </c>
      <c r="I26" s="245"/>
      <c r="J26" s="243"/>
      <c r="K26" s="126">
        <v>4</v>
      </c>
    </row>
    <row r="27" spans="1:11" ht="12.75">
      <c r="A27" s="260"/>
      <c r="B27" s="245" t="s">
        <v>23</v>
      </c>
      <c r="C27" s="245"/>
      <c r="D27" s="244"/>
      <c r="E27" s="123">
        <v>6</v>
      </c>
      <c r="F27" s="125"/>
      <c r="G27" s="255"/>
      <c r="H27" s="245" t="s">
        <v>23</v>
      </c>
      <c r="I27" s="245"/>
      <c r="J27" s="244"/>
      <c r="K27" s="126">
        <v>3</v>
      </c>
    </row>
    <row r="28" spans="7:11" ht="12.75" customHeight="1">
      <c r="G28" s="128"/>
      <c r="H28" s="54"/>
      <c r="I28" s="54"/>
      <c r="J28" s="124"/>
      <c r="K28" s="125"/>
    </row>
    <row r="29" spans="2:11" ht="15">
      <c r="B29" s="120"/>
      <c r="C29" s="119"/>
      <c r="D29" s="121" t="s">
        <v>2</v>
      </c>
      <c r="E29" s="123" t="s">
        <v>25</v>
      </c>
      <c r="G29" s="127"/>
      <c r="H29" s="120"/>
      <c r="I29" s="119"/>
      <c r="J29" s="121" t="s">
        <v>2</v>
      </c>
      <c r="K29" s="123" t="s">
        <v>25</v>
      </c>
    </row>
    <row r="30" spans="1:11" ht="12.75">
      <c r="A30" s="246" t="s">
        <v>22</v>
      </c>
      <c r="B30" s="245" t="s">
        <v>20</v>
      </c>
      <c r="C30" s="245"/>
      <c r="D30" s="242" t="s">
        <v>16</v>
      </c>
      <c r="E30" s="271">
        <v>21.5</v>
      </c>
      <c r="G30" s="253" t="s">
        <v>26</v>
      </c>
      <c r="H30" s="256" t="s">
        <v>20</v>
      </c>
      <c r="I30" s="257"/>
      <c r="J30" s="242" t="s">
        <v>16</v>
      </c>
      <c r="K30" s="123">
        <v>13</v>
      </c>
    </row>
    <row r="31" spans="1:11" ht="12.75">
      <c r="A31" s="264"/>
      <c r="B31" s="245" t="s">
        <v>21</v>
      </c>
      <c r="C31" s="245"/>
      <c r="D31" s="243"/>
      <c r="E31" s="271">
        <v>17.5</v>
      </c>
      <c r="G31" s="261"/>
      <c r="H31" s="256" t="s">
        <v>21</v>
      </c>
      <c r="I31" s="257"/>
      <c r="J31" s="263"/>
      <c r="K31" s="123">
        <v>19</v>
      </c>
    </row>
    <row r="32" spans="1:11" ht="12.75">
      <c r="A32" s="264"/>
      <c r="B32" s="245" t="s">
        <v>23</v>
      </c>
      <c r="C32" s="245"/>
      <c r="D32" s="244"/>
      <c r="E32" s="271">
        <v>15.5</v>
      </c>
      <c r="G32" s="261"/>
      <c r="H32" s="245" t="s">
        <v>20</v>
      </c>
      <c r="I32" s="245"/>
      <c r="J32" s="242" t="s">
        <v>17</v>
      </c>
      <c r="K32" s="123">
        <v>12</v>
      </c>
    </row>
    <row r="33" spans="1:11" ht="12.75">
      <c r="A33" s="264"/>
      <c r="B33" s="245" t="s">
        <v>20</v>
      </c>
      <c r="C33" s="245"/>
      <c r="D33" s="242" t="s">
        <v>17</v>
      </c>
      <c r="E33" s="271">
        <v>18.5</v>
      </c>
      <c r="G33" s="261"/>
      <c r="H33" s="245" t="s">
        <v>21</v>
      </c>
      <c r="I33" s="245"/>
      <c r="J33" s="249"/>
      <c r="K33" s="123">
        <v>13</v>
      </c>
    </row>
    <row r="34" spans="1:11" ht="12.75">
      <c r="A34" s="264"/>
      <c r="B34" s="245" t="s">
        <v>21</v>
      </c>
      <c r="C34" s="245"/>
      <c r="D34" s="243"/>
      <c r="E34" s="271">
        <v>13</v>
      </c>
      <c r="G34" s="261"/>
      <c r="H34" s="245" t="s">
        <v>20</v>
      </c>
      <c r="I34" s="245"/>
      <c r="J34" s="242" t="s">
        <v>18</v>
      </c>
      <c r="K34" s="123">
        <v>11</v>
      </c>
    </row>
    <row r="35" spans="1:11" ht="12.75">
      <c r="A35" s="264"/>
      <c r="B35" s="245" t="s">
        <v>23</v>
      </c>
      <c r="C35" s="245"/>
      <c r="D35" s="244"/>
      <c r="E35" s="271">
        <v>10.5</v>
      </c>
      <c r="G35" s="261"/>
      <c r="H35" s="245" t="s">
        <v>21</v>
      </c>
      <c r="I35" s="245"/>
      <c r="J35" s="249"/>
      <c r="K35" s="123">
        <v>10</v>
      </c>
    </row>
    <row r="36" spans="1:11" ht="12.75">
      <c r="A36" s="264"/>
      <c r="B36" s="245" t="s">
        <v>20</v>
      </c>
      <c r="C36" s="245"/>
      <c r="D36" s="242" t="s">
        <v>18</v>
      </c>
      <c r="E36" s="271">
        <v>17</v>
      </c>
      <c r="G36" s="261"/>
      <c r="H36" s="245" t="s">
        <v>20</v>
      </c>
      <c r="I36" s="245"/>
      <c r="J36" s="242" t="s">
        <v>19</v>
      </c>
      <c r="K36" s="123">
        <v>11</v>
      </c>
    </row>
    <row r="37" spans="1:11" ht="12.75">
      <c r="A37" s="264"/>
      <c r="B37" s="245" t="s">
        <v>21</v>
      </c>
      <c r="C37" s="245"/>
      <c r="D37" s="243"/>
      <c r="E37" s="271">
        <v>10</v>
      </c>
      <c r="G37" s="262"/>
      <c r="H37" s="245" t="s">
        <v>21</v>
      </c>
      <c r="I37" s="245"/>
      <c r="J37" s="249"/>
      <c r="K37" s="123">
        <v>10</v>
      </c>
    </row>
    <row r="38" spans="1:11" ht="12.75">
      <c r="A38" s="264"/>
      <c r="B38" s="245" t="s">
        <v>23</v>
      </c>
      <c r="C38" s="245"/>
      <c r="D38" s="244"/>
      <c r="E38" s="271">
        <v>6</v>
      </c>
      <c r="G38" s="129"/>
      <c r="H38"/>
      <c r="I38"/>
      <c r="K38" s="122"/>
    </row>
    <row r="39" spans="1:5" ht="12.75">
      <c r="A39" s="264"/>
      <c r="B39" s="245" t="s">
        <v>20</v>
      </c>
      <c r="C39" s="245"/>
      <c r="D39" s="242" t="s">
        <v>19</v>
      </c>
      <c r="E39" s="271">
        <v>18</v>
      </c>
    </row>
    <row r="40" spans="1:5" ht="12.75">
      <c r="A40" s="264"/>
      <c r="B40" s="245" t="s">
        <v>21</v>
      </c>
      <c r="C40" s="245"/>
      <c r="D40" s="243"/>
      <c r="E40" s="271">
        <v>7.5</v>
      </c>
    </row>
    <row r="41" spans="1:5" ht="12.75">
      <c r="A41" s="265"/>
      <c r="B41" s="245" t="s">
        <v>23</v>
      </c>
      <c r="C41" s="245"/>
      <c r="D41" s="244"/>
      <c r="E41" s="271">
        <v>5.5</v>
      </c>
    </row>
    <row r="42" spans="1:5" ht="12.75">
      <c r="A42" s="147"/>
      <c r="B42" s="147"/>
      <c r="C42" s="147"/>
      <c r="D42" s="150"/>
      <c r="E42" s="151"/>
    </row>
    <row r="43" spans="2:11" ht="15">
      <c r="B43" s="127"/>
      <c r="C43" s="127"/>
      <c r="D43" s="148" t="s">
        <v>2</v>
      </c>
      <c r="E43" s="149" t="s">
        <v>25</v>
      </c>
      <c r="F43" s="125"/>
      <c r="G43" s="127"/>
      <c r="H43" s="120"/>
      <c r="I43" s="119"/>
      <c r="J43" s="121" t="s">
        <v>2</v>
      </c>
      <c r="K43" s="123" t="s">
        <v>25</v>
      </c>
    </row>
    <row r="44" spans="1:11" ht="12.75">
      <c r="A44" s="258" t="s">
        <v>43</v>
      </c>
      <c r="B44" s="245" t="s">
        <v>20</v>
      </c>
      <c r="C44" s="245"/>
      <c r="D44" s="242" t="s">
        <v>16</v>
      </c>
      <c r="E44" s="123">
        <v>15</v>
      </c>
      <c r="F44" s="125"/>
      <c r="G44" s="250" t="s">
        <v>40</v>
      </c>
      <c r="H44" s="245" t="s">
        <v>20</v>
      </c>
      <c r="I44" s="245"/>
      <c r="J44" s="242" t="s">
        <v>16</v>
      </c>
      <c r="K44" s="123">
        <v>19</v>
      </c>
    </row>
    <row r="45" spans="1:11" ht="12.75">
      <c r="A45" s="259"/>
      <c r="B45" s="245" t="s">
        <v>21</v>
      </c>
      <c r="C45" s="245"/>
      <c r="D45" s="243"/>
      <c r="E45" s="123">
        <v>11</v>
      </c>
      <c r="F45" s="125"/>
      <c r="G45" s="251"/>
      <c r="H45" s="245" t="s">
        <v>21</v>
      </c>
      <c r="I45" s="245"/>
      <c r="J45" s="249"/>
      <c r="K45" s="123">
        <v>19</v>
      </c>
    </row>
    <row r="46" spans="1:11" ht="12.75">
      <c r="A46" s="259"/>
      <c r="B46" s="245" t="s">
        <v>23</v>
      </c>
      <c r="C46" s="245"/>
      <c r="D46" s="244"/>
      <c r="E46" s="123">
        <v>8</v>
      </c>
      <c r="F46" s="125"/>
      <c r="G46" s="251"/>
      <c r="H46" s="245" t="s">
        <v>20</v>
      </c>
      <c r="I46" s="245"/>
      <c r="J46" s="242" t="s">
        <v>17</v>
      </c>
      <c r="K46" s="123">
        <v>16</v>
      </c>
    </row>
    <row r="47" spans="1:11" ht="12.75">
      <c r="A47" s="259"/>
      <c r="B47" s="245" t="s">
        <v>20</v>
      </c>
      <c r="C47" s="245"/>
      <c r="D47" s="242" t="s">
        <v>17</v>
      </c>
      <c r="E47" s="123">
        <v>13</v>
      </c>
      <c r="F47" s="125"/>
      <c r="G47" s="251"/>
      <c r="H47" s="245" t="s">
        <v>21</v>
      </c>
      <c r="I47" s="245"/>
      <c r="J47" s="249"/>
      <c r="K47" s="123">
        <v>12.5</v>
      </c>
    </row>
    <row r="48" spans="1:11" ht="12.75">
      <c r="A48" s="259"/>
      <c r="B48" s="245" t="s">
        <v>21</v>
      </c>
      <c r="C48" s="245"/>
      <c r="D48" s="243"/>
      <c r="E48" s="123">
        <v>10</v>
      </c>
      <c r="F48" s="125"/>
      <c r="G48" s="251"/>
      <c r="H48" s="245" t="s">
        <v>20</v>
      </c>
      <c r="I48" s="245"/>
      <c r="J48" s="242" t="s">
        <v>18</v>
      </c>
      <c r="K48" s="123">
        <v>15</v>
      </c>
    </row>
    <row r="49" spans="1:11" ht="12.75">
      <c r="A49" s="259"/>
      <c r="B49" s="245" t="s">
        <v>23</v>
      </c>
      <c r="C49" s="245"/>
      <c r="D49" s="244"/>
      <c r="E49" s="123">
        <v>7</v>
      </c>
      <c r="F49" s="125"/>
      <c r="G49" s="251"/>
      <c r="H49" s="245" t="s">
        <v>21</v>
      </c>
      <c r="I49" s="245"/>
      <c r="J49" s="249"/>
      <c r="K49" s="123">
        <v>12.5</v>
      </c>
    </row>
    <row r="50" spans="1:11" ht="12.75">
      <c r="A50" s="259"/>
      <c r="B50" s="245" t="s">
        <v>20</v>
      </c>
      <c r="C50" s="245"/>
      <c r="D50" s="242" t="s">
        <v>18</v>
      </c>
      <c r="E50" s="123">
        <v>11</v>
      </c>
      <c r="F50" s="125"/>
      <c r="G50" s="251"/>
      <c r="H50" s="245" t="s">
        <v>20</v>
      </c>
      <c r="I50" s="245"/>
      <c r="J50" s="242" t="s">
        <v>19</v>
      </c>
      <c r="K50" s="123">
        <v>15</v>
      </c>
    </row>
    <row r="51" spans="1:11" ht="12.75">
      <c r="A51" s="259"/>
      <c r="B51" s="245" t="s">
        <v>21</v>
      </c>
      <c r="C51" s="245"/>
      <c r="D51" s="243"/>
      <c r="E51" s="123">
        <v>7.5</v>
      </c>
      <c r="F51" s="125"/>
      <c r="G51" s="252"/>
      <c r="H51" s="245" t="s">
        <v>21</v>
      </c>
      <c r="I51" s="245"/>
      <c r="J51" s="249"/>
      <c r="K51" s="123">
        <v>9</v>
      </c>
    </row>
    <row r="52" spans="1:6" ht="12.75">
      <c r="A52" s="259"/>
      <c r="B52" s="245" t="s">
        <v>23</v>
      </c>
      <c r="C52" s="245"/>
      <c r="D52" s="244"/>
      <c r="E52" s="123">
        <v>5.5</v>
      </c>
      <c r="F52" s="125"/>
    </row>
    <row r="53" spans="1:6" ht="12.75">
      <c r="A53" s="259"/>
      <c r="B53" s="245" t="s">
        <v>20</v>
      </c>
      <c r="C53" s="245"/>
      <c r="D53" s="242" t="s">
        <v>19</v>
      </c>
      <c r="E53" s="123">
        <v>10</v>
      </c>
      <c r="F53" s="125"/>
    </row>
    <row r="54" spans="1:6" ht="12.75">
      <c r="A54" s="259"/>
      <c r="B54" s="245" t="s">
        <v>21</v>
      </c>
      <c r="C54" s="245"/>
      <c r="D54" s="243"/>
      <c r="E54" s="123">
        <v>6.5</v>
      </c>
      <c r="F54" s="125"/>
    </row>
    <row r="55" spans="1:6" ht="12.75">
      <c r="A55" s="260"/>
      <c r="B55" s="245" t="s">
        <v>23</v>
      </c>
      <c r="C55" s="245"/>
      <c r="D55" s="244"/>
      <c r="E55" s="123">
        <v>5.5</v>
      </c>
      <c r="F55" s="125"/>
    </row>
    <row r="56" ht="12.75" customHeight="1">
      <c r="A56" s="129"/>
    </row>
    <row r="57" spans="2:11" ht="15">
      <c r="B57" s="120"/>
      <c r="C57" s="119"/>
      <c r="D57" s="121" t="s">
        <v>2</v>
      </c>
      <c r="E57" s="123" t="s">
        <v>25</v>
      </c>
      <c r="F57" s="125"/>
      <c r="G57" s="127"/>
      <c r="H57" s="120"/>
      <c r="I57" s="119"/>
      <c r="J57" s="121" t="s">
        <v>2</v>
      </c>
      <c r="K57" s="123" t="s">
        <v>25</v>
      </c>
    </row>
    <row r="58" spans="1:11" ht="12.75" customHeight="1">
      <c r="A58" s="250" t="s">
        <v>44</v>
      </c>
      <c r="B58" s="245" t="s">
        <v>20</v>
      </c>
      <c r="C58" s="245"/>
      <c r="D58" s="242" t="s">
        <v>16</v>
      </c>
      <c r="E58" s="123">
        <v>15</v>
      </c>
      <c r="F58" s="125"/>
      <c r="G58" s="270" t="s">
        <v>86</v>
      </c>
      <c r="H58" s="256" t="s">
        <v>20</v>
      </c>
      <c r="I58" s="257"/>
      <c r="J58" s="242" t="s">
        <v>16</v>
      </c>
      <c r="K58" s="271">
        <v>21</v>
      </c>
    </row>
    <row r="59" spans="1:11" ht="12.75">
      <c r="A59" s="266"/>
      <c r="B59" s="245" t="s">
        <v>21</v>
      </c>
      <c r="C59" s="245"/>
      <c r="D59" s="243"/>
      <c r="E59" s="123">
        <v>11</v>
      </c>
      <c r="F59" s="125"/>
      <c r="G59" s="272"/>
      <c r="H59" s="256" t="s">
        <v>21</v>
      </c>
      <c r="I59" s="257"/>
      <c r="J59" s="274"/>
      <c r="K59" s="271">
        <v>18</v>
      </c>
    </row>
    <row r="60" spans="1:11" ht="12.75">
      <c r="A60" s="266"/>
      <c r="B60" s="245" t="s">
        <v>23</v>
      </c>
      <c r="C60" s="245"/>
      <c r="D60" s="244"/>
      <c r="E60" s="123">
        <v>8</v>
      </c>
      <c r="F60" s="125"/>
      <c r="G60" s="272"/>
      <c r="H60" s="256" t="s">
        <v>23</v>
      </c>
      <c r="I60" s="257"/>
      <c r="J60" s="263"/>
      <c r="K60" s="271">
        <v>13</v>
      </c>
    </row>
    <row r="61" spans="1:11" ht="12.75">
      <c r="A61" s="266"/>
      <c r="B61" s="245" t="s">
        <v>20</v>
      </c>
      <c r="C61" s="245"/>
      <c r="D61" s="242" t="s">
        <v>17</v>
      </c>
      <c r="E61" s="123">
        <v>13</v>
      </c>
      <c r="F61" s="125"/>
      <c r="G61" s="272"/>
      <c r="H61" s="256" t="s">
        <v>20</v>
      </c>
      <c r="I61" s="257"/>
      <c r="J61" s="242" t="s">
        <v>17</v>
      </c>
      <c r="K61" s="271">
        <v>17</v>
      </c>
    </row>
    <row r="62" spans="1:11" ht="12.75">
      <c r="A62" s="266"/>
      <c r="B62" s="245" t="s">
        <v>21</v>
      </c>
      <c r="C62" s="245"/>
      <c r="D62" s="243"/>
      <c r="E62" s="123">
        <v>10</v>
      </c>
      <c r="F62" s="125"/>
      <c r="G62" s="272"/>
      <c r="H62" s="256" t="s">
        <v>21</v>
      </c>
      <c r="I62" s="257"/>
      <c r="J62" s="274"/>
      <c r="K62" s="271">
        <v>12</v>
      </c>
    </row>
    <row r="63" spans="1:11" ht="12.75">
      <c r="A63" s="266"/>
      <c r="B63" s="245" t="s">
        <v>23</v>
      </c>
      <c r="C63" s="245"/>
      <c r="D63" s="244"/>
      <c r="E63" s="123">
        <v>7</v>
      </c>
      <c r="F63" s="125"/>
      <c r="G63" s="272"/>
      <c r="H63" s="256" t="s">
        <v>23</v>
      </c>
      <c r="I63" s="257"/>
      <c r="J63" s="263"/>
      <c r="K63" s="271">
        <v>9</v>
      </c>
    </row>
    <row r="64" spans="1:11" ht="12.75">
      <c r="A64" s="266"/>
      <c r="B64" s="245" t="s">
        <v>20</v>
      </c>
      <c r="C64" s="245"/>
      <c r="D64" s="242" t="s">
        <v>18</v>
      </c>
      <c r="E64" s="123">
        <v>11</v>
      </c>
      <c r="F64" s="125"/>
      <c r="G64" s="272"/>
      <c r="H64" s="256" t="s">
        <v>20</v>
      </c>
      <c r="I64" s="257"/>
      <c r="J64" s="242" t="s">
        <v>18</v>
      </c>
      <c r="K64" s="271">
        <v>14</v>
      </c>
    </row>
    <row r="65" spans="1:11" ht="12.75">
      <c r="A65" s="266"/>
      <c r="B65" s="245" t="s">
        <v>21</v>
      </c>
      <c r="C65" s="245"/>
      <c r="D65" s="243"/>
      <c r="E65" s="123">
        <v>7.5</v>
      </c>
      <c r="F65" s="125"/>
      <c r="G65" s="272"/>
      <c r="H65" s="256" t="s">
        <v>21</v>
      </c>
      <c r="I65" s="257"/>
      <c r="J65" s="274"/>
      <c r="K65" s="271">
        <v>8.5</v>
      </c>
    </row>
    <row r="66" spans="1:11" ht="12.75">
      <c r="A66" s="266"/>
      <c r="B66" s="245" t="s">
        <v>23</v>
      </c>
      <c r="C66" s="245"/>
      <c r="D66" s="244"/>
      <c r="E66" s="123">
        <v>5.5</v>
      </c>
      <c r="F66" s="125"/>
      <c r="G66" s="272"/>
      <c r="H66" s="256" t="s">
        <v>23</v>
      </c>
      <c r="I66" s="257"/>
      <c r="J66" s="263"/>
      <c r="K66" s="271">
        <v>6</v>
      </c>
    </row>
    <row r="67" spans="1:11" ht="12.75">
      <c r="A67" s="266"/>
      <c r="B67" s="245" t="s">
        <v>20</v>
      </c>
      <c r="C67" s="245"/>
      <c r="D67" s="242" t="s">
        <v>19</v>
      </c>
      <c r="E67" s="123">
        <v>10</v>
      </c>
      <c r="F67" s="125"/>
      <c r="G67" s="272"/>
      <c r="H67" s="256" t="s">
        <v>20</v>
      </c>
      <c r="I67" s="257"/>
      <c r="J67" s="242" t="s">
        <v>19</v>
      </c>
      <c r="K67" s="271">
        <v>13.5</v>
      </c>
    </row>
    <row r="68" spans="1:11" ht="12.75">
      <c r="A68" s="266"/>
      <c r="B68" s="245" t="s">
        <v>21</v>
      </c>
      <c r="C68" s="245"/>
      <c r="D68" s="243"/>
      <c r="E68" s="123">
        <v>6.5</v>
      </c>
      <c r="F68" s="125"/>
      <c r="G68" s="272"/>
      <c r="H68" s="256" t="s">
        <v>21</v>
      </c>
      <c r="I68" s="257"/>
      <c r="J68" s="274"/>
      <c r="K68" s="271">
        <v>7</v>
      </c>
    </row>
    <row r="69" spans="1:11" ht="12.75">
      <c r="A69" s="267"/>
      <c r="B69" s="245" t="s">
        <v>23</v>
      </c>
      <c r="C69" s="245"/>
      <c r="D69" s="244"/>
      <c r="E69" s="123">
        <v>5.5</v>
      </c>
      <c r="F69" s="125"/>
      <c r="G69" s="273"/>
      <c r="H69" s="256" t="s">
        <v>23</v>
      </c>
      <c r="I69" s="257"/>
      <c r="J69" s="263"/>
      <c r="K69" s="271">
        <v>5</v>
      </c>
    </row>
    <row r="70" ht="12.75" customHeight="1"/>
    <row r="71" spans="2:11" ht="15">
      <c r="B71" s="120"/>
      <c r="C71" s="119"/>
      <c r="D71" s="121" t="s">
        <v>2</v>
      </c>
      <c r="E71" s="123" t="s">
        <v>25</v>
      </c>
      <c r="F71" s="125"/>
      <c r="G71" s="127"/>
      <c r="H71" s="120"/>
      <c r="I71" s="119"/>
      <c r="J71" s="121" t="s">
        <v>2</v>
      </c>
      <c r="K71" s="123" t="s">
        <v>25</v>
      </c>
    </row>
    <row r="72" spans="1:11" ht="12.75">
      <c r="A72" s="246" t="s">
        <v>15</v>
      </c>
      <c r="B72" s="245" t="s">
        <v>20</v>
      </c>
      <c r="C72" s="245"/>
      <c r="D72" s="242" t="s">
        <v>16</v>
      </c>
      <c r="E72" s="123">
        <v>22.5</v>
      </c>
      <c r="F72" s="125"/>
      <c r="G72" s="250" t="s">
        <v>82</v>
      </c>
      <c r="H72" s="245" t="s">
        <v>20</v>
      </c>
      <c r="I72" s="245"/>
      <c r="J72" s="242" t="s">
        <v>16</v>
      </c>
      <c r="K72" s="123">
        <v>20.192307692307693</v>
      </c>
    </row>
    <row r="73" spans="1:11" ht="12.75">
      <c r="A73" s="247"/>
      <c r="B73" s="245" t="s">
        <v>21</v>
      </c>
      <c r="C73" s="245"/>
      <c r="D73" s="249"/>
      <c r="E73" s="123">
        <v>13.5</v>
      </c>
      <c r="F73" s="125"/>
      <c r="G73" s="266"/>
      <c r="H73" s="245" t="s">
        <v>21</v>
      </c>
      <c r="I73" s="245"/>
      <c r="J73" s="243"/>
      <c r="K73" s="123">
        <v>14.807692307692308</v>
      </c>
    </row>
    <row r="74" spans="1:11" ht="12.75">
      <c r="A74" s="247"/>
      <c r="B74" s="245" t="s">
        <v>20</v>
      </c>
      <c r="C74" s="245"/>
      <c r="D74" s="242" t="s">
        <v>17</v>
      </c>
      <c r="E74" s="123">
        <v>11</v>
      </c>
      <c r="F74" s="125"/>
      <c r="G74" s="266"/>
      <c r="H74" s="245" t="s">
        <v>23</v>
      </c>
      <c r="I74" s="245"/>
      <c r="J74" s="244"/>
      <c r="K74" s="123">
        <v>10.76923076923077</v>
      </c>
    </row>
    <row r="75" spans="1:11" ht="12.75">
      <c r="A75" s="247"/>
      <c r="B75" s="245" t="s">
        <v>21</v>
      </c>
      <c r="C75" s="245"/>
      <c r="D75" s="249"/>
      <c r="E75" s="123">
        <v>5.5</v>
      </c>
      <c r="F75" s="125"/>
      <c r="G75" s="266"/>
      <c r="H75" s="245" t="s">
        <v>20</v>
      </c>
      <c r="I75" s="245"/>
      <c r="J75" s="242" t="s">
        <v>17</v>
      </c>
      <c r="K75" s="123">
        <v>17.5</v>
      </c>
    </row>
    <row r="76" spans="1:11" ht="12.75">
      <c r="A76" s="247"/>
      <c r="B76" s="245" t="s">
        <v>20</v>
      </c>
      <c r="C76" s="245"/>
      <c r="D76" s="242" t="s">
        <v>18</v>
      </c>
      <c r="E76" s="123">
        <v>9</v>
      </c>
      <c r="F76" s="125"/>
      <c r="G76" s="266"/>
      <c r="H76" s="245" t="s">
        <v>21</v>
      </c>
      <c r="I76" s="245"/>
      <c r="J76" s="243"/>
      <c r="K76" s="123">
        <v>13.461538461538462</v>
      </c>
    </row>
    <row r="77" spans="1:11" ht="12.75">
      <c r="A77" s="247"/>
      <c r="B77" s="245" t="s">
        <v>21</v>
      </c>
      <c r="C77" s="245"/>
      <c r="D77" s="249"/>
      <c r="E77" s="123">
        <v>4.5</v>
      </c>
      <c r="F77" s="125"/>
      <c r="G77" s="266"/>
      <c r="H77" s="245" t="s">
        <v>23</v>
      </c>
      <c r="I77" s="245"/>
      <c r="J77" s="244"/>
      <c r="K77" s="123">
        <v>9.423076923076923</v>
      </c>
    </row>
    <row r="78" spans="1:11" ht="12.75">
      <c r="A78" s="247"/>
      <c r="B78" s="245" t="s">
        <v>20</v>
      </c>
      <c r="C78" s="245"/>
      <c r="D78" s="242" t="s">
        <v>19</v>
      </c>
      <c r="E78" s="123">
        <v>7.5</v>
      </c>
      <c r="F78" s="125"/>
      <c r="G78" s="266"/>
      <c r="H78" s="245" t="s">
        <v>20</v>
      </c>
      <c r="I78" s="245"/>
      <c r="J78" s="242" t="s">
        <v>18</v>
      </c>
      <c r="K78" s="123">
        <v>14.807692307692308</v>
      </c>
    </row>
    <row r="79" spans="1:11" ht="12.75">
      <c r="A79" s="248"/>
      <c r="B79" s="245" t="s">
        <v>21</v>
      </c>
      <c r="C79" s="245"/>
      <c r="D79" s="249"/>
      <c r="E79" s="123">
        <v>4</v>
      </c>
      <c r="F79" s="125"/>
      <c r="G79" s="266"/>
      <c r="H79" s="245" t="s">
        <v>21</v>
      </c>
      <c r="I79" s="245"/>
      <c r="J79" s="243"/>
      <c r="K79" s="123">
        <v>10.096153846153847</v>
      </c>
    </row>
    <row r="80" spans="7:11" ht="12.75" customHeight="1">
      <c r="G80" s="266"/>
      <c r="H80" s="245" t="s">
        <v>23</v>
      </c>
      <c r="I80" s="245"/>
      <c r="J80" s="244"/>
      <c r="K80" s="123">
        <v>7.403846153846154</v>
      </c>
    </row>
    <row r="81" spans="2:11" ht="15">
      <c r="B81" s="120"/>
      <c r="C81" s="119"/>
      <c r="D81" s="121" t="s">
        <v>2</v>
      </c>
      <c r="E81" s="123" t="s">
        <v>25</v>
      </c>
      <c r="F81" s="125"/>
      <c r="G81" s="266"/>
      <c r="H81" s="245" t="s">
        <v>20</v>
      </c>
      <c r="I81" s="245"/>
      <c r="J81" s="242" t="s">
        <v>19</v>
      </c>
      <c r="K81" s="123">
        <v>13.461538461538462</v>
      </c>
    </row>
    <row r="82" spans="1:11" ht="12.75">
      <c r="A82" s="250" t="s">
        <v>78</v>
      </c>
      <c r="B82" s="245" t="s">
        <v>20</v>
      </c>
      <c r="C82" s="245"/>
      <c r="D82" s="242" t="s">
        <v>16</v>
      </c>
      <c r="E82" s="123">
        <v>17.142857142857142</v>
      </c>
      <c r="F82" s="125"/>
      <c r="G82" s="266"/>
      <c r="H82" s="245" t="s">
        <v>21</v>
      </c>
      <c r="I82" s="245"/>
      <c r="J82" s="243"/>
      <c r="K82" s="123">
        <v>8.75</v>
      </c>
    </row>
    <row r="83" spans="1:11" ht="12.75">
      <c r="A83" s="266"/>
      <c r="B83" s="245" t="s">
        <v>21</v>
      </c>
      <c r="C83" s="245"/>
      <c r="D83" s="243"/>
      <c r="E83" s="123">
        <v>15</v>
      </c>
      <c r="F83" s="125"/>
      <c r="G83" s="267"/>
      <c r="H83" s="245" t="s">
        <v>23</v>
      </c>
      <c r="I83" s="245"/>
      <c r="J83" s="244"/>
      <c r="K83" s="123">
        <v>7.403846153846154</v>
      </c>
    </row>
    <row r="84" spans="1:6" ht="12.75">
      <c r="A84" s="266"/>
      <c r="B84" s="245" t="s">
        <v>23</v>
      </c>
      <c r="C84" s="245"/>
      <c r="D84" s="244"/>
      <c r="E84" s="123">
        <v>9.67741935483871</v>
      </c>
      <c r="F84" s="125"/>
    </row>
    <row r="85" spans="1:11" ht="15">
      <c r="A85" s="266"/>
      <c r="B85" s="245" t="s">
        <v>20</v>
      </c>
      <c r="C85" s="245"/>
      <c r="D85" s="242" t="s">
        <v>17</v>
      </c>
      <c r="E85" s="123">
        <v>13.333333333333334</v>
      </c>
      <c r="F85" s="125"/>
      <c r="G85" s="127"/>
      <c r="H85" s="120"/>
      <c r="I85" s="119"/>
      <c r="J85" s="121" t="s">
        <v>2</v>
      </c>
      <c r="K85" s="123" t="s">
        <v>25</v>
      </c>
    </row>
    <row r="86" spans="1:11" ht="12.75">
      <c r="A86" s="266"/>
      <c r="B86" s="245" t="s">
        <v>21</v>
      </c>
      <c r="C86" s="245"/>
      <c r="D86" s="243"/>
      <c r="E86" s="123">
        <v>11.320754716981133</v>
      </c>
      <c r="F86" s="125"/>
      <c r="G86" s="250" t="s">
        <v>84</v>
      </c>
      <c r="H86" s="245" t="s">
        <v>20</v>
      </c>
      <c r="I86" s="245"/>
      <c r="J86" s="242" t="s">
        <v>16</v>
      </c>
      <c r="K86" s="275">
        <v>32</v>
      </c>
    </row>
    <row r="87" spans="1:11" ht="12.75">
      <c r="A87" s="266"/>
      <c r="B87" s="245" t="s">
        <v>23</v>
      </c>
      <c r="C87" s="245"/>
      <c r="D87" s="244"/>
      <c r="E87" s="123">
        <v>8.571428571428571</v>
      </c>
      <c r="F87" s="125"/>
      <c r="G87" s="266"/>
      <c r="H87" s="245" t="s">
        <v>21</v>
      </c>
      <c r="I87" s="245"/>
      <c r="J87" s="243"/>
      <c r="K87" s="276">
        <v>18</v>
      </c>
    </row>
    <row r="88" spans="1:11" ht="12.75">
      <c r="A88" s="266"/>
      <c r="B88" s="245" t="s">
        <v>20</v>
      </c>
      <c r="C88" s="245"/>
      <c r="D88" s="242" t="s">
        <v>18</v>
      </c>
      <c r="E88" s="123">
        <v>12.244897959183673</v>
      </c>
      <c r="F88" s="125"/>
      <c r="G88" s="266"/>
      <c r="H88" s="245" t="s">
        <v>23</v>
      </c>
      <c r="I88" s="245"/>
      <c r="J88" s="244"/>
      <c r="K88" s="277">
        <v>20</v>
      </c>
    </row>
    <row r="89" spans="1:11" ht="12.75">
      <c r="A89" s="266"/>
      <c r="B89" s="245" t="s">
        <v>21</v>
      </c>
      <c r="C89" s="245"/>
      <c r="D89" s="243"/>
      <c r="E89" s="123">
        <v>9.375</v>
      </c>
      <c r="F89" s="125"/>
      <c r="G89" s="266"/>
      <c r="H89" s="245" t="s">
        <v>20</v>
      </c>
      <c r="I89" s="245"/>
      <c r="J89" s="242" t="s">
        <v>17</v>
      </c>
      <c r="K89" s="276">
        <v>26</v>
      </c>
    </row>
    <row r="90" spans="1:11" ht="12.75">
      <c r="A90" s="266"/>
      <c r="B90" s="245" t="s">
        <v>23</v>
      </c>
      <c r="C90" s="245"/>
      <c r="D90" s="244"/>
      <c r="E90" s="123">
        <v>7.0588235294117645</v>
      </c>
      <c r="F90" s="125"/>
      <c r="G90" s="266"/>
      <c r="H90" s="245" t="s">
        <v>21</v>
      </c>
      <c r="I90" s="245"/>
      <c r="J90" s="243"/>
      <c r="K90" s="277">
        <v>15</v>
      </c>
    </row>
    <row r="91" spans="1:11" ht="12.75">
      <c r="A91" s="266"/>
      <c r="B91" s="245" t="s">
        <v>20</v>
      </c>
      <c r="C91" s="245"/>
      <c r="D91" s="242" t="s">
        <v>19</v>
      </c>
      <c r="E91" s="123">
        <v>12.121212121212121</v>
      </c>
      <c r="F91" s="125"/>
      <c r="G91" s="266"/>
      <c r="H91" s="245" t="s">
        <v>23</v>
      </c>
      <c r="I91" s="245"/>
      <c r="J91" s="244"/>
      <c r="K91" s="276">
        <v>17</v>
      </c>
    </row>
    <row r="92" spans="1:11" ht="12.75">
      <c r="A92" s="266"/>
      <c r="B92" s="245" t="s">
        <v>21</v>
      </c>
      <c r="C92" s="245"/>
      <c r="D92" s="243"/>
      <c r="E92" s="123">
        <v>7.5</v>
      </c>
      <c r="F92" s="125"/>
      <c r="G92" s="266"/>
      <c r="H92" s="245" t="s">
        <v>20</v>
      </c>
      <c r="I92" s="245"/>
      <c r="J92" s="242" t="s">
        <v>18</v>
      </c>
      <c r="K92" s="277">
        <v>24</v>
      </c>
    </row>
    <row r="93" spans="1:11" ht="12.75">
      <c r="A93" s="267"/>
      <c r="B93" s="245" t="s">
        <v>23</v>
      </c>
      <c r="C93" s="245"/>
      <c r="D93" s="244"/>
      <c r="E93" s="123">
        <v>6.521739130434783</v>
      </c>
      <c r="F93" s="125"/>
      <c r="G93" s="266"/>
      <c r="H93" s="245" t="s">
        <v>21</v>
      </c>
      <c r="I93" s="245"/>
      <c r="J93" s="243"/>
      <c r="K93" s="276">
        <v>14</v>
      </c>
    </row>
    <row r="94" spans="7:11" ht="15">
      <c r="G94" s="266"/>
      <c r="H94" s="245" t="s">
        <v>23</v>
      </c>
      <c r="I94" s="245"/>
      <c r="J94" s="244"/>
      <c r="K94" s="277">
        <v>15</v>
      </c>
    </row>
    <row r="95" spans="7:11" ht="15">
      <c r="G95" s="266"/>
      <c r="H95" s="245" t="s">
        <v>20</v>
      </c>
      <c r="I95" s="245"/>
      <c r="J95" s="242" t="s">
        <v>19</v>
      </c>
      <c r="K95" s="276">
        <v>26</v>
      </c>
    </row>
    <row r="96" spans="7:11" ht="15">
      <c r="G96" s="266"/>
      <c r="H96" s="245" t="s">
        <v>21</v>
      </c>
      <c r="I96" s="245"/>
      <c r="J96" s="243"/>
      <c r="K96" s="277">
        <v>13</v>
      </c>
    </row>
    <row r="97" spans="7:11" ht="15">
      <c r="G97" s="267"/>
      <c r="H97" s="245" t="s">
        <v>23</v>
      </c>
      <c r="I97" s="245"/>
      <c r="J97" s="244"/>
      <c r="K97" s="276">
        <v>14</v>
      </c>
    </row>
  </sheetData>
  <sheetProtection/>
  <mergeCells count="226">
    <mergeCell ref="J92:J94"/>
    <mergeCell ref="H93:I93"/>
    <mergeCell ref="H94:I94"/>
    <mergeCell ref="H95:I95"/>
    <mergeCell ref="J95:J97"/>
    <mergeCell ref="H96:I96"/>
    <mergeCell ref="H97:I97"/>
    <mergeCell ref="G86:G97"/>
    <mergeCell ref="H86:I86"/>
    <mergeCell ref="J86:J88"/>
    <mergeCell ref="H87:I87"/>
    <mergeCell ref="H88:I88"/>
    <mergeCell ref="H89:I89"/>
    <mergeCell ref="J89:J91"/>
    <mergeCell ref="H90:I90"/>
    <mergeCell ref="H91:I91"/>
    <mergeCell ref="H92:I92"/>
    <mergeCell ref="J78:J80"/>
    <mergeCell ref="H79:I79"/>
    <mergeCell ref="H80:I80"/>
    <mergeCell ref="H81:I81"/>
    <mergeCell ref="J81:J83"/>
    <mergeCell ref="H82:I82"/>
    <mergeCell ref="H83:I83"/>
    <mergeCell ref="G72:G83"/>
    <mergeCell ref="H72:I72"/>
    <mergeCell ref="J72:J74"/>
    <mergeCell ref="H73:I73"/>
    <mergeCell ref="H74:I74"/>
    <mergeCell ref="H75:I75"/>
    <mergeCell ref="J75:J77"/>
    <mergeCell ref="H76:I76"/>
    <mergeCell ref="H77:I77"/>
    <mergeCell ref="H78:I78"/>
    <mergeCell ref="J64:J66"/>
    <mergeCell ref="H65:I65"/>
    <mergeCell ref="H66:I66"/>
    <mergeCell ref="H67:I67"/>
    <mergeCell ref="J67:J69"/>
    <mergeCell ref="H68:I68"/>
    <mergeCell ref="H69:I69"/>
    <mergeCell ref="G58:G69"/>
    <mergeCell ref="H58:I58"/>
    <mergeCell ref="J58:J60"/>
    <mergeCell ref="H59:I59"/>
    <mergeCell ref="H60:I60"/>
    <mergeCell ref="H61:I61"/>
    <mergeCell ref="J61:J63"/>
    <mergeCell ref="H62:I62"/>
    <mergeCell ref="H63:I63"/>
    <mergeCell ref="H64:I64"/>
    <mergeCell ref="D88:D90"/>
    <mergeCell ref="B89:C89"/>
    <mergeCell ref="B90:C90"/>
    <mergeCell ref="B91:C91"/>
    <mergeCell ref="D91:D93"/>
    <mergeCell ref="B92:C92"/>
    <mergeCell ref="B93:C93"/>
    <mergeCell ref="A82:A93"/>
    <mergeCell ref="B82:C82"/>
    <mergeCell ref="D82:D84"/>
    <mergeCell ref="B83:C83"/>
    <mergeCell ref="B84:C84"/>
    <mergeCell ref="B85:C85"/>
    <mergeCell ref="D85:D87"/>
    <mergeCell ref="B86:C86"/>
    <mergeCell ref="B87:C87"/>
    <mergeCell ref="B88:C88"/>
    <mergeCell ref="A58:A69"/>
    <mergeCell ref="B58:C58"/>
    <mergeCell ref="D58:D60"/>
    <mergeCell ref="B59:C59"/>
    <mergeCell ref="B60:C60"/>
    <mergeCell ref="B61:C61"/>
    <mergeCell ref="D61:D63"/>
    <mergeCell ref="D64:D66"/>
    <mergeCell ref="B65:C65"/>
    <mergeCell ref="B62:C62"/>
    <mergeCell ref="A2:A13"/>
    <mergeCell ref="B2:C2"/>
    <mergeCell ref="D2:D4"/>
    <mergeCell ref="B3:C3"/>
    <mergeCell ref="B4:C4"/>
    <mergeCell ref="B5:C5"/>
    <mergeCell ref="D5:D7"/>
    <mergeCell ref="B6:C6"/>
    <mergeCell ref="B7:C7"/>
    <mergeCell ref="B8:C8"/>
    <mergeCell ref="D8:D10"/>
    <mergeCell ref="B9:C9"/>
    <mergeCell ref="B10:C10"/>
    <mergeCell ref="B11:C11"/>
    <mergeCell ref="D11:D13"/>
    <mergeCell ref="B12:C12"/>
    <mergeCell ref="B13:C13"/>
    <mergeCell ref="A16:A27"/>
    <mergeCell ref="B16:C16"/>
    <mergeCell ref="D16:D18"/>
    <mergeCell ref="B17:C17"/>
    <mergeCell ref="B18:C18"/>
    <mergeCell ref="B19:C19"/>
    <mergeCell ref="D19:D21"/>
    <mergeCell ref="B20:C20"/>
    <mergeCell ref="B21:C21"/>
    <mergeCell ref="B22:C22"/>
    <mergeCell ref="B23:C23"/>
    <mergeCell ref="B24:C24"/>
    <mergeCell ref="B25:C25"/>
    <mergeCell ref="D25:D27"/>
    <mergeCell ref="B26:C26"/>
    <mergeCell ref="B27:C27"/>
    <mergeCell ref="A30:A41"/>
    <mergeCell ref="B30:C30"/>
    <mergeCell ref="D30:D32"/>
    <mergeCell ref="B31:C31"/>
    <mergeCell ref="B32:C32"/>
    <mergeCell ref="B33:C33"/>
    <mergeCell ref="D33:D35"/>
    <mergeCell ref="B34:C34"/>
    <mergeCell ref="B35:C35"/>
    <mergeCell ref="B36:C36"/>
    <mergeCell ref="J5:J7"/>
    <mergeCell ref="B39:C39"/>
    <mergeCell ref="D39:D41"/>
    <mergeCell ref="B40:C40"/>
    <mergeCell ref="B41:C41"/>
    <mergeCell ref="D36:D38"/>
    <mergeCell ref="B37:C37"/>
    <mergeCell ref="B38:C38"/>
    <mergeCell ref="H37:I37"/>
    <mergeCell ref="D22:D24"/>
    <mergeCell ref="H8:I8"/>
    <mergeCell ref="J8:J10"/>
    <mergeCell ref="H16:I16"/>
    <mergeCell ref="J16:J18"/>
    <mergeCell ref="G2:G13"/>
    <mergeCell ref="H2:I2"/>
    <mergeCell ref="J2:J4"/>
    <mergeCell ref="H3:I3"/>
    <mergeCell ref="H4:I4"/>
    <mergeCell ref="H5:I5"/>
    <mergeCell ref="J32:J33"/>
    <mergeCell ref="J34:J35"/>
    <mergeCell ref="J36:J37"/>
    <mergeCell ref="H35:I35"/>
    <mergeCell ref="H36:I36"/>
    <mergeCell ref="H6:I6"/>
    <mergeCell ref="H9:I9"/>
    <mergeCell ref="H10:I10"/>
    <mergeCell ref="H11:I11"/>
    <mergeCell ref="H7:I7"/>
    <mergeCell ref="B47:C47"/>
    <mergeCell ref="D47:D49"/>
    <mergeCell ref="D53:D55"/>
    <mergeCell ref="B54:C54"/>
    <mergeCell ref="B55:C55"/>
    <mergeCell ref="J11:J13"/>
    <mergeCell ref="H12:I12"/>
    <mergeCell ref="H13:I13"/>
    <mergeCell ref="G30:G37"/>
    <mergeCell ref="J30:J31"/>
    <mergeCell ref="H33:I33"/>
    <mergeCell ref="H34:I34"/>
    <mergeCell ref="H23:I23"/>
    <mergeCell ref="H25:I25"/>
    <mergeCell ref="H51:I51"/>
    <mergeCell ref="A44:A55"/>
    <mergeCell ref="B44:C44"/>
    <mergeCell ref="D44:D46"/>
    <mergeCell ref="B45:C45"/>
    <mergeCell ref="B46:C46"/>
    <mergeCell ref="H17:I17"/>
    <mergeCell ref="H19:I19"/>
    <mergeCell ref="H26:I26"/>
    <mergeCell ref="H27:I27"/>
    <mergeCell ref="H18:I18"/>
    <mergeCell ref="J50:J51"/>
    <mergeCell ref="H22:I22"/>
    <mergeCell ref="H30:I30"/>
    <mergeCell ref="H31:I31"/>
    <mergeCell ref="H32:I32"/>
    <mergeCell ref="B73:C73"/>
    <mergeCell ref="D67:D69"/>
    <mergeCell ref="B68:C68"/>
    <mergeCell ref="B69:C69"/>
    <mergeCell ref="B67:C67"/>
    <mergeCell ref="J19:J21"/>
    <mergeCell ref="J22:J24"/>
    <mergeCell ref="H47:I47"/>
    <mergeCell ref="G16:G27"/>
    <mergeCell ref="J25:J27"/>
    <mergeCell ref="D76:D77"/>
    <mergeCell ref="B77:C77"/>
    <mergeCell ref="B63:C63"/>
    <mergeCell ref="B53:C53"/>
    <mergeCell ref="B74:C74"/>
    <mergeCell ref="D74:D75"/>
    <mergeCell ref="B75:C75"/>
    <mergeCell ref="B64:C64"/>
    <mergeCell ref="B66:C66"/>
    <mergeCell ref="D72:D73"/>
    <mergeCell ref="J48:J49"/>
    <mergeCell ref="H49:I49"/>
    <mergeCell ref="G44:G51"/>
    <mergeCell ref="H44:I44"/>
    <mergeCell ref="J44:J45"/>
    <mergeCell ref="H45:I45"/>
    <mergeCell ref="H46:I46"/>
    <mergeCell ref="J46:J47"/>
    <mergeCell ref="H50:I50"/>
    <mergeCell ref="H20:I20"/>
    <mergeCell ref="H21:I21"/>
    <mergeCell ref="H24:I24"/>
    <mergeCell ref="H48:I48"/>
    <mergeCell ref="A72:A79"/>
    <mergeCell ref="B72:C72"/>
    <mergeCell ref="B78:C78"/>
    <mergeCell ref="D78:D79"/>
    <mergeCell ref="B79:C79"/>
    <mergeCell ref="B76:C76"/>
    <mergeCell ref="D50:D52"/>
    <mergeCell ref="B51:C51"/>
    <mergeCell ref="B52:C52"/>
    <mergeCell ref="B48:C48"/>
    <mergeCell ref="B49:C49"/>
    <mergeCell ref="B50:C50"/>
  </mergeCells>
  <printOptions/>
  <pageMargins left="0.787401575" right="0.787401575" top="0.49" bottom="0.53" header="0.5" footer="0.5"/>
  <pageSetup fitToHeight="2" horizontalDpi="300" verticalDpi="300" orientation="landscape" paperSize="9" r:id="rId1"/>
  <rowBreaks count="1" manualBreakCount="1">
    <brk id="79"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1">
      <selection activeCell="I4" sqref="I4"/>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18" t="s">
        <v>46</v>
      </c>
      <c r="C2" s="2"/>
      <c r="F2" s="3" t="s">
        <v>47</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60</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ht="19.5" customHeight="1">
      <c r="B7" s="163" t="s">
        <v>3</v>
      </c>
      <c r="C7" s="164"/>
      <c r="D7" s="66">
        <f>Speeds!E44</f>
        <v>15</v>
      </c>
      <c r="E7" s="157" t="s">
        <v>33</v>
      </c>
      <c r="F7" s="158"/>
      <c r="G7" s="179" t="s">
        <v>34</v>
      </c>
      <c r="H7" s="181" t="s">
        <v>35</v>
      </c>
      <c r="I7" s="44">
        <f>Speeds!E47</f>
        <v>13</v>
      </c>
      <c r="J7" s="157" t="s">
        <v>33</v>
      </c>
      <c r="K7" s="158"/>
      <c r="L7" s="169" t="s">
        <v>34</v>
      </c>
      <c r="M7" s="154" t="s">
        <v>35</v>
      </c>
      <c r="N7" s="15">
        <f>Speeds!E50</f>
        <v>11</v>
      </c>
      <c r="O7" s="157" t="s">
        <v>33</v>
      </c>
      <c r="P7" s="158"/>
      <c r="Q7" s="169" t="s">
        <v>34</v>
      </c>
      <c r="R7" s="154" t="s">
        <v>35</v>
      </c>
      <c r="S7" s="15">
        <f>Speeds!E53</f>
        <v>10</v>
      </c>
      <c r="T7" s="157" t="s">
        <v>33</v>
      </c>
      <c r="U7" s="158"/>
      <c r="V7" s="169" t="s">
        <v>34</v>
      </c>
      <c r="W7" s="154" t="s">
        <v>35</v>
      </c>
    </row>
    <row r="8" spans="2:23" ht="19.5" customHeight="1">
      <c r="B8" s="163" t="s">
        <v>4</v>
      </c>
      <c r="C8" s="164"/>
      <c r="D8" s="47">
        <f>Speeds!E45</f>
        <v>11</v>
      </c>
      <c r="E8" s="165" t="s">
        <v>33</v>
      </c>
      <c r="F8" s="166"/>
      <c r="G8" s="180"/>
      <c r="H8" s="182"/>
      <c r="I8" s="44">
        <f>Speeds!E48</f>
        <v>10</v>
      </c>
      <c r="J8" s="167" t="s">
        <v>33</v>
      </c>
      <c r="K8" s="168"/>
      <c r="L8" s="170"/>
      <c r="M8" s="155"/>
      <c r="N8" s="15">
        <f>Speeds!E51</f>
        <v>7.5</v>
      </c>
      <c r="O8" s="167" t="s">
        <v>33</v>
      </c>
      <c r="P8" s="168"/>
      <c r="Q8" s="170"/>
      <c r="R8" s="155"/>
      <c r="S8" s="15">
        <f>Speeds!E54</f>
        <v>6.5</v>
      </c>
      <c r="T8" s="167" t="s">
        <v>33</v>
      </c>
      <c r="U8" s="168"/>
      <c r="V8" s="170"/>
      <c r="W8" s="155"/>
    </row>
    <row r="9" spans="2:23" ht="19.5" customHeight="1">
      <c r="B9" s="163" t="s">
        <v>5</v>
      </c>
      <c r="C9" s="164"/>
      <c r="D9" s="47">
        <f>Speeds!E46</f>
        <v>8</v>
      </c>
      <c r="E9" s="165" t="s">
        <v>33</v>
      </c>
      <c r="F9" s="166"/>
      <c r="G9" s="180"/>
      <c r="H9" s="182"/>
      <c r="I9" s="44">
        <f>Speeds!E49</f>
        <v>7</v>
      </c>
      <c r="J9" s="173" t="s">
        <v>33</v>
      </c>
      <c r="K9" s="174"/>
      <c r="L9" s="170"/>
      <c r="M9" s="155"/>
      <c r="N9" s="15">
        <f>Speeds!E52</f>
        <v>5.5</v>
      </c>
      <c r="O9" s="173" t="s">
        <v>33</v>
      </c>
      <c r="P9" s="174"/>
      <c r="Q9" s="170"/>
      <c r="R9" s="155"/>
      <c r="S9" s="44">
        <f>Speeds!E55</f>
        <v>5.5</v>
      </c>
      <c r="T9" s="173" t="s">
        <v>33</v>
      </c>
      <c r="U9" s="174"/>
      <c r="V9" s="170"/>
      <c r="W9" s="155"/>
    </row>
    <row r="10" spans="2:23" ht="30" customHeight="1" thickBot="1">
      <c r="B10" s="171" t="s">
        <v>32</v>
      </c>
      <c r="C10" s="172"/>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195"/>
      <c r="D11" s="71">
        <f aca="true" t="shared" si="0" ref="D11:D20">G11+H11+G11+D27+H11+F27</f>
        <v>19.428</v>
      </c>
      <c r="E11" s="72">
        <f aca="true" t="shared" si="1" ref="E11:E20">D11+G11+H11</f>
        <v>27.228</v>
      </c>
      <c r="F11" s="72">
        <f aca="true" t="shared" si="2" ref="F11:F20">E11+G11+H11</f>
        <v>35.028</v>
      </c>
      <c r="G11" s="72">
        <f>B11*$D$7</f>
        <v>4.5</v>
      </c>
      <c r="H11" s="73">
        <f>B11*$D$8</f>
        <v>3.3</v>
      </c>
      <c r="I11" s="71">
        <f aca="true" t="shared" si="3" ref="I11:I20">L11+M11+L11+G27+M11+I27</f>
        <v>17.28</v>
      </c>
      <c r="J11" s="72">
        <f aca="true" t="shared" si="4" ref="J11:J20">I11+L11+M11</f>
        <v>24.18</v>
      </c>
      <c r="K11" s="72">
        <f aca="true" t="shared" si="5" ref="K11:K20">J11+L11+M11</f>
        <v>31.08</v>
      </c>
      <c r="L11" s="72">
        <f>B11*$I$7</f>
        <v>3.9</v>
      </c>
      <c r="M11" s="73">
        <f>B11*$I$8</f>
        <v>3</v>
      </c>
      <c r="N11" s="71">
        <f aca="true" t="shared" si="6" ref="N11:N20">Q11+R11+Q11+J27+R11+L27</f>
        <v>13.709999999999999</v>
      </c>
      <c r="O11" s="72">
        <f aca="true" t="shared" si="7" ref="O11:O20">N11+Q11+R11</f>
        <v>19.259999999999998</v>
      </c>
      <c r="P11" s="72">
        <f aca="true" t="shared" si="8" ref="P11:P20">O11+Q11+R11</f>
        <v>24.81</v>
      </c>
      <c r="Q11" s="72">
        <f>B11*$N$7</f>
        <v>3.3</v>
      </c>
      <c r="R11" s="73">
        <f>B11*$N$8</f>
        <v>2.25</v>
      </c>
      <c r="S11" s="71">
        <f aca="true" t="shared" si="9" ref="S11:S20">V11+W11+V11+M27+W11+O27</f>
        <v>12.161999999999999</v>
      </c>
      <c r="T11" s="72">
        <f aca="true" t="shared" si="10" ref="T11:T20">S11+V11+W11</f>
        <v>17.112</v>
      </c>
      <c r="U11" s="72">
        <f aca="true" t="shared" si="11" ref="U11:U20">T11+V11+W11</f>
        <v>22.061999999999998</v>
      </c>
      <c r="V11" s="74">
        <f>B11*$S$7</f>
        <v>3</v>
      </c>
      <c r="W11" s="75">
        <f>B11*$S$8</f>
        <v>1.95</v>
      </c>
    </row>
    <row r="12" spans="2:23" s="70" customFormat="1" ht="19.5" customHeight="1">
      <c r="B12" s="196">
        <v>0.4</v>
      </c>
      <c r="C12" s="197"/>
      <c r="D12" s="76">
        <f t="shared" si="0"/>
        <v>25.354</v>
      </c>
      <c r="E12" s="77">
        <f t="shared" si="1"/>
        <v>35.754</v>
      </c>
      <c r="F12" s="77">
        <f t="shared" si="2"/>
        <v>46.153999999999996</v>
      </c>
      <c r="G12" s="77">
        <f aca="true" t="shared" si="12" ref="G12:G20">B12*$D$7</f>
        <v>6</v>
      </c>
      <c r="H12" s="78">
        <f aca="true" t="shared" si="13" ref="H12:H20">B12*$D$8</f>
        <v>4.4</v>
      </c>
      <c r="I12" s="76">
        <f t="shared" si="3"/>
        <v>22.54</v>
      </c>
      <c r="J12" s="77">
        <f t="shared" si="4"/>
        <v>31.74</v>
      </c>
      <c r="K12" s="77">
        <f t="shared" si="5"/>
        <v>40.94</v>
      </c>
      <c r="L12" s="77">
        <f aca="true" t="shared" si="14" ref="L12:L20">B12*$I$7</f>
        <v>5.2</v>
      </c>
      <c r="M12" s="78">
        <f aca="true" t="shared" si="15" ref="M12:M20">B12*$I$8</f>
        <v>4</v>
      </c>
      <c r="N12" s="76">
        <f t="shared" si="6"/>
        <v>17.905</v>
      </c>
      <c r="O12" s="77">
        <f t="shared" si="7"/>
        <v>25.305</v>
      </c>
      <c r="P12" s="77">
        <f t="shared" si="8"/>
        <v>32.705</v>
      </c>
      <c r="Q12" s="77">
        <f aca="true" t="shared" si="16" ref="Q12:Q20">B12*$N$7</f>
        <v>4.4</v>
      </c>
      <c r="R12" s="78">
        <f aca="true" t="shared" si="17" ref="R12:R20">B12*$N$8</f>
        <v>3</v>
      </c>
      <c r="S12" s="76">
        <f t="shared" si="9"/>
        <v>15.890999999999998</v>
      </c>
      <c r="T12" s="77">
        <f t="shared" si="10"/>
        <v>22.491</v>
      </c>
      <c r="U12" s="77">
        <f t="shared" si="11"/>
        <v>29.091</v>
      </c>
      <c r="V12" s="79">
        <f aca="true" t="shared" si="18" ref="V12:V20">B12*$S$7</f>
        <v>4</v>
      </c>
      <c r="W12" s="80">
        <f aca="true" t="shared" si="19" ref="W12:W20">B12*$S$8</f>
        <v>2.6</v>
      </c>
    </row>
    <row r="13" spans="2:23" s="70" customFormat="1" ht="19.5" customHeight="1">
      <c r="B13" s="198">
        <v>0.5</v>
      </c>
      <c r="C13" s="197"/>
      <c r="D13" s="76">
        <f t="shared" si="0"/>
        <v>31.279999999999998</v>
      </c>
      <c r="E13" s="77">
        <f t="shared" si="1"/>
        <v>44.28</v>
      </c>
      <c r="F13" s="77">
        <f t="shared" si="2"/>
        <v>57.28</v>
      </c>
      <c r="G13" s="77">
        <f t="shared" si="12"/>
        <v>7.5</v>
      </c>
      <c r="H13" s="78">
        <f t="shared" si="13"/>
        <v>5.5</v>
      </c>
      <c r="I13" s="76">
        <f t="shared" si="3"/>
        <v>27.8</v>
      </c>
      <c r="J13" s="77">
        <f t="shared" si="4"/>
        <v>39.3</v>
      </c>
      <c r="K13" s="77">
        <f t="shared" si="5"/>
        <v>50.8</v>
      </c>
      <c r="L13" s="77">
        <f t="shared" si="14"/>
        <v>6.5</v>
      </c>
      <c r="M13" s="78">
        <f t="shared" si="15"/>
        <v>5</v>
      </c>
      <c r="N13" s="76">
        <f t="shared" si="6"/>
        <v>22.1</v>
      </c>
      <c r="O13" s="77">
        <f t="shared" si="7"/>
        <v>31.35</v>
      </c>
      <c r="P13" s="77">
        <f t="shared" si="8"/>
        <v>40.6</v>
      </c>
      <c r="Q13" s="77">
        <f t="shared" si="16"/>
        <v>5.5</v>
      </c>
      <c r="R13" s="78">
        <f t="shared" si="17"/>
        <v>3.75</v>
      </c>
      <c r="S13" s="76">
        <f t="shared" si="9"/>
        <v>19.62</v>
      </c>
      <c r="T13" s="77">
        <f t="shared" si="10"/>
        <v>27.87</v>
      </c>
      <c r="U13" s="77">
        <f t="shared" si="11"/>
        <v>36.120000000000005</v>
      </c>
      <c r="V13" s="79">
        <f t="shared" si="18"/>
        <v>5</v>
      </c>
      <c r="W13" s="80">
        <f t="shared" si="19"/>
        <v>3.25</v>
      </c>
    </row>
    <row r="14" spans="2:23" s="70" customFormat="1" ht="19.5" customHeight="1">
      <c r="B14" s="198">
        <v>0.6</v>
      </c>
      <c r="C14" s="197"/>
      <c r="D14" s="76">
        <f t="shared" si="0"/>
        <v>37.206</v>
      </c>
      <c r="E14" s="77">
        <f t="shared" si="1"/>
        <v>52.806000000000004</v>
      </c>
      <c r="F14" s="77">
        <f t="shared" si="2"/>
        <v>68.406</v>
      </c>
      <c r="G14" s="77">
        <f t="shared" si="12"/>
        <v>9</v>
      </c>
      <c r="H14" s="78">
        <f t="shared" si="13"/>
        <v>6.6</v>
      </c>
      <c r="I14" s="76">
        <f t="shared" si="3"/>
        <v>33.06</v>
      </c>
      <c r="J14" s="77">
        <f t="shared" si="4"/>
        <v>46.86</v>
      </c>
      <c r="K14" s="77">
        <f t="shared" si="5"/>
        <v>60.66</v>
      </c>
      <c r="L14" s="77">
        <f t="shared" si="14"/>
        <v>7.8</v>
      </c>
      <c r="M14" s="78">
        <f t="shared" si="15"/>
        <v>6</v>
      </c>
      <c r="N14" s="76">
        <f t="shared" si="6"/>
        <v>26.294999999999998</v>
      </c>
      <c r="O14" s="77">
        <f t="shared" si="7"/>
        <v>37.394999999999996</v>
      </c>
      <c r="P14" s="77">
        <f t="shared" si="8"/>
        <v>48.495</v>
      </c>
      <c r="Q14" s="77">
        <f t="shared" si="16"/>
        <v>6.6</v>
      </c>
      <c r="R14" s="78">
        <f t="shared" si="17"/>
        <v>4.5</v>
      </c>
      <c r="S14" s="76">
        <f t="shared" si="9"/>
        <v>23.349</v>
      </c>
      <c r="T14" s="77">
        <f t="shared" si="10"/>
        <v>33.249</v>
      </c>
      <c r="U14" s="77">
        <f t="shared" si="11"/>
        <v>43.149</v>
      </c>
      <c r="V14" s="79">
        <f t="shared" si="18"/>
        <v>6</v>
      </c>
      <c r="W14" s="80">
        <f t="shared" si="19"/>
        <v>3.9</v>
      </c>
    </row>
    <row r="15" spans="2:23" s="70" customFormat="1" ht="19.5" customHeight="1">
      <c r="B15" s="198">
        <v>0.7</v>
      </c>
      <c r="C15" s="197"/>
      <c r="D15" s="76">
        <f t="shared" si="0"/>
        <v>43.132</v>
      </c>
      <c r="E15" s="77">
        <f t="shared" si="1"/>
        <v>61.331999999999994</v>
      </c>
      <c r="F15" s="77">
        <f t="shared" si="2"/>
        <v>79.532</v>
      </c>
      <c r="G15" s="77">
        <f t="shared" si="12"/>
        <v>10.5</v>
      </c>
      <c r="H15" s="78">
        <f t="shared" si="13"/>
        <v>7.699999999999999</v>
      </c>
      <c r="I15" s="76">
        <f t="shared" si="3"/>
        <v>38.32</v>
      </c>
      <c r="J15" s="77">
        <f t="shared" si="4"/>
        <v>54.42</v>
      </c>
      <c r="K15" s="77">
        <f t="shared" si="5"/>
        <v>70.52000000000001</v>
      </c>
      <c r="L15" s="77">
        <f t="shared" si="14"/>
        <v>9.1</v>
      </c>
      <c r="M15" s="78">
        <f t="shared" si="15"/>
        <v>7</v>
      </c>
      <c r="N15" s="76">
        <f t="shared" si="6"/>
        <v>30.49</v>
      </c>
      <c r="O15" s="77">
        <f t="shared" si="7"/>
        <v>43.44</v>
      </c>
      <c r="P15" s="77">
        <f t="shared" si="8"/>
        <v>56.39</v>
      </c>
      <c r="Q15" s="77">
        <f t="shared" si="16"/>
        <v>7.699999999999999</v>
      </c>
      <c r="R15" s="78">
        <f t="shared" si="17"/>
        <v>5.25</v>
      </c>
      <c r="S15" s="76">
        <f t="shared" si="9"/>
        <v>27.078000000000003</v>
      </c>
      <c r="T15" s="77">
        <f t="shared" si="10"/>
        <v>38.628</v>
      </c>
      <c r="U15" s="77">
        <f t="shared" si="11"/>
        <v>50.178</v>
      </c>
      <c r="V15" s="79">
        <f t="shared" si="18"/>
        <v>7</v>
      </c>
      <c r="W15" s="80">
        <f t="shared" si="19"/>
        <v>4.55</v>
      </c>
    </row>
    <row r="16" spans="2:23" s="70" customFormat="1" ht="19.5" customHeight="1">
      <c r="B16" s="198">
        <v>0.8</v>
      </c>
      <c r="C16" s="197"/>
      <c r="D16" s="76">
        <f t="shared" si="0"/>
        <v>49.058</v>
      </c>
      <c r="E16" s="77">
        <f t="shared" si="1"/>
        <v>69.858</v>
      </c>
      <c r="F16" s="77">
        <f t="shared" si="2"/>
        <v>90.658</v>
      </c>
      <c r="G16" s="77">
        <f t="shared" si="12"/>
        <v>12</v>
      </c>
      <c r="H16" s="78">
        <f t="shared" si="13"/>
        <v>8.8</v>
      </c>
      <c r="I16" s="76">
        <f t="shared" si="3"/>
        <v>43.58</v>
      </c>
      <c r="J16" s="77">
        <f t="shared" si="4"/>
        <v>61.98</v>
      </c>
      <c r="K16" s="77">
        <f t="shared" si="5"/>
        <v>80.38</v>
      </c>
      <c r="L16" s="77">
        <f t="shared" si="14"/>
        <v>10.4</v>
      </c>
      <c r="M16" s="78">
        <f t="shared" si="15"/>
        <v>8</v>
      </c>
      <c r="N16" s="76">
        <f t="shared" si="6"/>
        <v>34.685</v>
      </c>
      <c r="O16" s="77">
        <f t="shared" si="7"/>
        <v>49.485</v>
      </c>
      <c r="P16" s="77">
        <f t="shared" si="8"/>
        <v>64.285</v>
      </c>
      <c r="Q16" s="77">
        <f t="shared" si="16"/>
        <v>8.8</v>
      </c>
      <c r="R16" s="78">
        <f t="shared" si="17"/>
        <v>6</v>
      </c>
      <c r="S16" s="76">
        <f t="shared" si="9"/>
        <v>30.807</v>
      </c>
      <c r="T16" s="77">
        <f t="shared" si="10"/>
        <v>44.007000000000005</v>
      </c>
      <c r="U16" s="77">
        <f t="shared" si="11"/>
        <v>57.20700000000001</v>
      </c>
      <c r="V16" s="79">
        <f t="shared" si="18"/>
        <v>8</v>
      </c>
      <c r="W16" s="80">
        <f t="shared" si="19"/>
        <v>5.2</v>
      </c>
    </row>
    <row r="17" spans="2:23" s="70" customFormat="1" ht="19.5" customHeight="1">
      <c r="B17" s="198">
        <v>0.9</v>
      </c>
      <c r="C17" s="197"/>
      <c r="D17" s="76">
        <f t="shared" si="0"/>
        <v>54.983999999999995</v>
      </c>
      <c r="E17" s="77">
        <f t="shared" si="1"/>
        <v>78.384</v>
      </c>
      <c r="F17" s="77">
        <f t="shared" si="2"/>
        <v>101.784</v>
      </c>
      <c r="G17" s="77">
        <f t="shared" si="12"/>
        <v>13.5</v>
      </c>
      <c r="H17" s="78">
        <f t="shared" si="13"/>
        <v>9.9</v>
      </c>
      <c r="I17" s="76">
        <f t="shared" si="3"/>
        <v>48.84</v>
      </c>
      <c r="J17" s="77">
        <f t="shared" si="4"/>
        <v>69.54</v>
      </c>
      <c r="K17" s="77">
        <f t="shared" si="5"/>
        <v>90.24000000000001</v>
      </c>
      <c r="L17" s="77">
        <f t="shared" si="14"/>
        <v>11.700000000000001</v>
      </c>
      <c r="M17" s="78">
        <f t="shared" si="15"/>
        <v>9</v>
      </c>
      <c r="N17" s="76">
        <f t="shared" si="6"/>
        <v>38.879999999999995</v>
      </c>
      <c r="O17" s="77">
        <f t="shared" si="7"/>
        <v>55.529999999999994</v>
      </c>
      <c r="P17" s="77">
        <f t="shared" si="8"/>
        <v>72.17999999999999</v>
      </c>
      <c r="Q17" s="77">
        <f t="shared" si="16"/>
        <v>9.9</v>
      </c>
      <c r="R17" s="78">
        <f t="shared" si="17"/>
        <v>6.75</v>
      </c>
      <c r="S17" s="76">
        <f t="shared" si="9"/>
        <v>34.536</v>
      </c>
      <c r="T17" s="77">
        <f t="shared" si="10"/>
        <v>49.386</v>
      </c>
      <c r="U17" s="77">
        <f t="shared" si="11"/>
        <v>64.236</v>
      </c>
      <c r="V17" s="79">
        <f t="shared" si="18"/>
        <v>9</v>
      </c>
      <c r="W17" s="80">
        <f t="shared" si="19"/>
        <v>5.8500000000000005</v>
      </c>
    </row>
    <row r="18" spans="2:23" s="70" customFormat="1" ht="19.5" customHeight="1">
      <c r="B18" s="201">
        <v>1</v>
      </c>
      <c r="C18" s="202"/>
      <c r="D18" s="76">
        <f t="shared" si="0"/>
        <v>60.91</v>
      </c>
      <c r="E18" s="77">
        <f t="shared" si="1"/>
        <v>86.91</v>
      </c>
      <c r="F18" s="77">
        <f t="shared" si="2"/>
        <v>112.91</v>
      </c>
      <c r="G18" s="77">
        <f t="shared" si="12"/>
        <v>15</v>
      </c>
      <c r="H18" s="78">
        <f t="shared" si="13"/>
        <v>11</v>
      </c>
      <c r="I18" s="76">
        <f t="shared" si="3"/>
        <v>54.1</v>
      </c>
      <c r="J18" s="77">
        <f t="shared" si="4"/>
        <v>77.1</v>
      </c>
      <c r="K18" s="77">
        <f t="shared" si="5"/>
        <v>100.1</v>
      </c>
      <c r="L18" s="77">
        <f t="shared" si="14"/>
        <v>13</v>
      </c>
      <c r="M18" s="78">
        <f t="shared" si="15"/>
        <v>10</v>
      </c>
      <c r="N18" s="76">
        <f t="shared" si="6"/>
        <v>43.075</v>
      </c>
      <c r="O18" s="77">
        <f t="shared" si="7"/>
        <v>61.575</v>
      </c>
      <c r="P18" s="77">
        <f t="shared" si="8"/>
        <v>80.075</v>
      </c>
      <c r="Q18" s="77">
        <f t="shared" si="16"/>
        <v>11</v>
      </c>
      <c r="R18" s="78">
        <f t="shared" si="17"/>
        <v>7.5</v>
      </c>
      <c r="S18" s="76">
        <f t="shared" si="9"/>
        <v>38.265</v>
      </c>
      <c r="T18" s="77">
        <f t="shared" si="10"/>
        <v>54.765</v>
      </c>
      <c r="U18" s="77">
        <f t="shared" si="11"/>
        <v>71.265</v>
      </c>
      <c r="V18" s="79">
        <f t="shared" si="18"/>
        <v>10</v>
      </c>
      <c r="W18" s="80">
        <f t="shared" si="19"/>
        <v>6.5</v>
      </c>
    </row>
    <row r="19" spans="2:23" s="70" customFormat="1" ht="19.5" customHeight="1">
      <c r="B19" s="198">
        <v>1.1</v>
      </c>
      <c r="C19" s="197"/>
      <c r="D19" s="76">
        <f t="shared" si="0"/>
        <v>66.83600000000001</v>
      </c>
      <c r="E19" s="77">
        <f t="shared" si="1"/>
        <v>95.436</v>
      </c>
      <c r="F19" s="77">
        <f t="shared" si="2"/>
        <v>124.036</v>
      </c>
      <c r="G19" s="77">
        <f t="shared" si="12"/>
        <v>16.5</v>
      </c>
      <c r="H19" s="78">
        <f t="shared" si="13"/>
        <v>12.100000000000001</v>
      </c>
      <c r="I19" s="76">
        <f t="shared" si="3"/>
        <v>59.36</v>
      </c>
      <c r="J19" s="77">
        <f t="shared" si="4"/>
        <v>84.66</v>
      </c>
      <c r="K19" s="77">
        <f t="shared" si="5"/>
        <v>109.96</v>
      </c>
      <c r="L19" s="77">
        <f t="shared" si="14"/>
        <v>14.3</v>
      </c>
      <c r="M19" s="78">
        <f t="shared" si="15"/>
        <v>11</v>
      </c>
      <c r="N19" s="76">
        <f t="shared" si="6"/>
        <v>47.27</v>
      </c>
      <c r="O19" s="77">
        <f t="shared" si="7"/>
        <v>67.62</v>
      </c>
      <c r="P19" s="77">
        <f t="shared" si="8"/>
        <v>87.97</v>
      </c>
      <c r="Q19" s="77">
        <f t="shared" si="16"/>
        <v>12.100000000000001</v>
      </c>
      <c r="R19" s="78">
        <f t="shared" si="17"/>
        <v>8.25</v>
      </c>
      <c r="S19" s="76">
        <f t="shared" si="9"/>
        <v>41.994</v>
      </c>
      <c r="T19" s="77">
        <f t="shared" si="10"/>
        <v>60.144</v>
      </c>
      <c r="U19" s="77">
        <f t="shared" si="11"/>
        <v>78.29400000000001</v>
      </c>
      <c r="V19" s="79">
        <f t="shared" si="18"/>
        <v>11</v>
      </c>
      <c r="W19" s="80">
        <f t="shared" si="19"/>
        <v>7.15</v>
      </c>
    </row>
    <row r="20" spans="2:23" s="70" customFormat="1" ht="19.5" customHeight="1" thickBot="1">
      <c r="B20" s="199">
        <v>1.2</v>
      </c>
      <c r="C20" s="200"/>
      <c r="D20" s="81">
        <f t="shared" si="0"/>
        <v>72.76200000000001</v>
      </c>
      <c r="E20" s="82">
        <f t="shared" si="1"/>
        <v>103.96200000000002</v>
      </c>
      <c r="F20" s="82">
        <f t="shared" si="2"/>
        <v>135.162</v>
      </c>
      <c r="G20" s="82">
        <f t="shared" si="12"/>
        <v>18</v>
      </c>
      <c r="H20" s="83">
        <f t="shared" si="13"/>
        <v>13.2</v>
      </c>
      <c r="I20" s="81">
        <f t="shared" si="3"/>
        <v>64.62</v>
      </c>
      <c r="J20" s="82">
        <f t="shared" si="4"/>
        <v>92.22</v>
      </c>
      <c r="K20" s="82">
        <f t="shared" si="5"/>
        <v>119.82</v>
      </c>
      <c r="L20" s="82">
        <f t="shared" si="14"/>
        <v>15.6</v>
      </c>
      <c r="M20" s="83">
        <f t="shared" si="15"/>
        <v>12</v>
      </c>
      <c r="N20" s="81">
        <f t="shared" si="6"/>
        <v>51.464999999999996</v>
      </c>
      <c r="O20" s="82">
        <f t="shared" si="7"/>
        <v>73.66499999999999</v>
      </c>
      <c r="P20" s="82">
        <f t="shared" si="8"/>
        <v>95.865</v>
      </c>
      <c r="Q20" s="82">
        <f t="shared" si="16"/>
        <v>13.2</v>
      </c>
      <c r="R20" s="83">
        <f t="shared" si="17"/>
        <v>9</v>
      </c>
      <c r="S20" s="81">
        <f t="shared" si="9"/>
        <v>45.723</v>
      </c>
      <c r="T20" s="84">
        <f t="shared" si="10"/>
        <v>65.523</v>
      </c>
      <c r="U20" s="82">
        <f t="shared" si="11"/>
        <v>85.323</v>
      </c>
      <c r="V20" s="85">
        <f t="shared" si="18"/>
        <v>12</v>
      </c>
      <c r="W20" s="86">
        <f t="shared" si="19"/>
        <v>7.8</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61" t="s">
        <v>36</v>
      </c>
      <c r="C25" s="162"/>
      <c r="D25" s="159" t="s">
        <v>16</v>
      </c>
      <c r="E25" s="159"/>
      <c r="F25" s="159"/>
      <c r="G25" s="159" t="s">
        <v>17</v>
      </c>
      <c r="H25" s="159"/>
      <c r="I25" s="159"/>
      <c r="J25" s="159" t="s">
        <v>18</v>
      </c>
      <c r="K25" s="159"/>
      <c r="L25" s="159"/>
      <c r="M25" s="159" t="s">
        <v>19</v>
      </c>
      <c r="N25" s="159"/>
      <c r="O25" s="160"/>
      <c r="P25" s="2"/>
      <c r="Q25" s="2"/>
      <c r="R25" s="2"/>
      <c r="S25" s="2"/>
      <c r="T25" s="2"/>
      <c r="U25" s="2"/>
      <c r="V25" s="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1">
        <f>0.66*B27</f>
        <v>0.198</v>
      </c>
      <c r="D27" s="59">
        <f aca="true" t="shared" si="20" ref="D27:D36">E27*($D$8)</f>
        <v>2.178</v>
      </c>
      <c r="E27" s="59">
        <f aca="true" t="shared" si="21" ref="E27:E36">0.66*B27</f>
        <v>0.198</v>
      </c>
      <c r="F27" s="59">
        <f>0.15*$D$8</f>
        <v>1.65</v>
      </c>
      <c r="G27" s="59">
        <f aca="true" t="shared" si="22" ref="G27:G36">H27*($I$8)</f>
        <v>1.98</v>
      </c>
      <c r="H27" s="59">
        <f aca="true" t="shared" si="23" ref="H27:H36">0.66*B27</f>
        <v>0.198</v>
      </c>
      <c r="I27" s="59">
        <f>0.15*$I$8</f>
        <v>1.5</v>
      </c>
      <c r="J27" s="59">
        <f aca="true" t="shared" si="24" ref="J27:J36">K27*($N$8)</f>
        <v>1.485</v>
      </c>
      <c r="K27" s="59">
        <f aca="true" t="shared" si="25" ref="K27:K36">0.66*B27</f>
        <v>0.198</v>
      </c>
      <c r="L27" s="59">
        <f>0.15*$N$8</f>
        <v>1.125</v>
      </c>
      <c r="M27" s="59">
        <f aca="true" t="shared" si="26" ref="M27:M36">N27*($S$8)</f>
        <v>1.2870000000000001</v>
      </c>
      <c r="N27" s="59">
        <f aca="true" t="shared" si="27" ref="N27:N36">0.66*B27</f>
        <v>0.198</v>
      </c>
      <c r="O27" s="60">
        <f>0.15*$S$8</f>
        <v>0.975</v>
      </c>
      <c r="P27" s="2"/>
      <c r="Q27" s="2"/>
      <c r="R27" s="2"/>
      <c r="S27" s="2"/>
      <c r="T27" s="2"/>
      <c r="U27" s="2"/>
      <c r="V27" s="2"/>
      <c r="W27" s="2"/>
    </row>
    <row r="28" spans="2:23" ht="12.75">
      <c r="B28" s="55">
        <v>0.4</v>
      </c>
      <c r="C28" s="132">
        <f>0.66*B28</f>
        <v>0.264</v>
      </c>
      <c r="D28" s="45">
        <f t="shared" si="20"/>
        <v>2.904</v>
      </c>
      <c r="E28" s="45">
        <f t="shared" si="21"/>
        <v>0.264</v>
      </c>
      <c r="F28" s="59">
        <f aca="true" t="shared" si="28" ref="F28:F36">0.15*$D$8</f>
        <v>1.65</v>
      </c>
      <c r="G28" s="45">
        <f t="shared" si="22"/>
        <v>2.64</v>
      </c>
      <c r="H28" s="45">
        <f t="shared" si="23"/>
        <v>0.264</v>
      </c>
      <c r="I28" s="59">
        <f aca="true" t="shared" si="29" ref="I28:I36">0.15*$I$8</f>
        <v>1.5</v>
      </c>
      <c r="J28" s="45">
        <f t="shared" si="24"/>
        <v>1.98</v>
      </c>
      <c r="K28" s="45">
        <f t="shared" si="25"/>
        <v>0.264</v>
      </c>
      <c r="L28" s="59">
        <f aca="true" t="shared" si="30" ref="L28:L36">0.15*$N$8</f>
        <v>1.125</v>
      </c>
      <c r="M28" s="45">
        <f t="shared" si="26"/>
        <v>1.7160000000000002</v>
      </c>
      <c r="N28" s="45">
        <f t="shared" si="27"/>
        <v>0.264</v>
      </c>
      <c r="O28" s="60">
        <f aca="true" t="shared" si="31" ref="O28:O36">0.15*$S$8</f>
        <v>0.975</v>
      </c>
      <c r="P28" s="2"/>
      <c r="Q28" s="2"/>
      <c r="R28" s="2"/>
      <c r="S28" s="2"/>
      <c r="T28" s="2"/>
      <c r="U28" s="2"/>
      <c r="V28" s="2"/>
      <c r="W28" s="2"/>
    </row>
    <row r="29" spans="2:23" ht="12.75">
      <c r="B29" s="56">
        <v>0.5</v>
      </c>
      <c r="C29" s="132">
        <f>0.66*B29</f>
        <v>0.33</v>
      </c>
      <c r="D29" s="45">
        <f t="shared" si="20"/>
        <v>3.6300000000000003</v>
      </c>
      <c r="E29" s="45">
        <f t="shared" si="21"/>
        <v>0.33</v>
      </c>
      <c r="F29" s="59">
        <f t="shared" si="28"/>
        <v>1.65</v>
      </c>
      <c r="G29" s="45">
        <f t="shared" si="22"/>
        <v>3.3000000000000003</v>
      </c>
      <c r="H29" s="45">
        <f t="shared" si="23"/>
        <v>0.33</v>
      </c>
      <c r="I29" s="59">
        <f t="shared" si="29"/>
        <v>1.5</v>
      </c>
      <c r="J29" s="45">
        <f t="shared" si="24"/>
        <v>2.475</v>
      </c>
      <c r="K29" s="45">
        <f t="shared" si="25"/>
        <v>0.33</v>
      </c>
      <c r="L29" s="59">
        <f t="shared" si="30"/>
        <v>1.125</v>
      </c>
      <c r="M29" s="45">
        <f t="shared" si="26"/>
        <v>2.145</v>
      </c>
      <c r="N29" s="45">
        <f t="shared" si="27"/>
        <v>0.33</v>
      </c>
      <c r="O29" s="60">
        <f t="shared" si="31"/>
        <v>0.975</v>
      </c>
      <c r="P29" s="2"/>
      <c r="Q29" s="2"/>
      <c r="R29" s="2"/>
      <c r="S29" s="2"/>
      <c r="T29" s="2"/>
      <c r="U29" s="2"/>
      <c r="V29" s="2"/>
      <c r="W29" s="2"/>
    </row>
    <row r="30" spans="2:23" ht="12.75">
      <c r="B30" s="56">
        <v>0.6</v>
      </c>
      <c r="C30" s="132">
        <f>0.67*B30</f>
        <v>0.402</v>
      </c>
      <c r="D30" s="45">
        <f t="shared" si="20"/>
        <v>4.356</v>
      </c>
      <c r="E30" s="45">
        <f t="shared" si="21"/>
        <v>0.396</v>
      </c>
      <c r="F30" s="59">
        <f t="shared" si="28"/>
        <v>1.65</v>
      </c>
      <c r="G30" s="45">
        <f t="shared" si="22"/>
        <v>3.96</v>
      </c>
      <c r="H30" s="45">
        <f t="shared" si="23"/>
        <v>0.396</v>
      </c>
      <c r="I30" s="59">
        <f t="shared" si="29"/>
        <v>1.5</v>
      </c>
      <c r="J30" s="45">
        <f t="shared" si="24"/>
        <v>2.97</v>
      </c>
      <c r="K30" s="45">
        <f t="shared" si="25"/>
        <v>0.396</v>
      </c>
      <c r="L30" s="59">
        <f t="shared" si="30"/>
        <v>1.125</v>
      </c>
      <c r="M30" s="45">
        <f t="shared" si="26"/>
        <v>2.5740000000000003</v>
      </c>
      <c r="N30" s="45">
        <f t="shared" si="27"/>
        <v>0.396</v>
      </c>
      <c r="O30" s="60">
        <f t="shared" si="31"/>
        <v>0.975</v>
      </c>
      <c r="P30" s="2"/>
      <c r="Q30" s="2"/>
      <c r="R30" s="2"/>
      <c r="S30" s="2"/>
      <c r="T30" s="2"/>
      <c r="U30" s="2"/>
      <c r="V30" s="2"/>
      <c r="W30" s="2"/>
    </row>
    <row r="31" spans="2:23" ht="12.75">
      <c r="B31" s="56">
        <v>0.7</v>
      </c>
      <c r="C31" s="132">
        <f aca="true" t="shared" si="32" ref="C31:C36">0.67*B31</f>
        <v>0.469</v>
      </c>
      <c r="D31" s="45">
        <f t="shared" si="20"/>
        <v>5.082</v>
      </c>
      <c r="E31" s="45">
        <f t="shared" si="21"/>
        <v>0.46199999999999997</v>
      </c>
      <c r="F31" s="59">
        <f t="shared" si="28"/>
        <v>1.65</v>
      </c>
      <c r="G31" s="45">
        <f t="shared" si="22"/>
        <v>4.619999999999999</v>
      </c>
      <c r="H31" s="45">
        <f t="shared" si="23"/>
        <v>0.46199999999999997</v>
      </c>
      <c r="I31" s="59">
        <f t="shared" si="29"/>
        <v>1.5</v>
      </c>
      <c r="J31" s="45">
        <f t="shared" si="24"/>
        <v>3.465</v>
      </c>
      <c r="K31" s="45">
        <f t="shared" si="25"/>
        <v>0.46199999999999997</v>
      </c>
      <c r="L31" s="59">
        <f t="shared" si="30"/>
        <v>1.125</v>
      </c>
      <c r="M31" s="45">
        <f t="shared" si="26"/>
        <v>3.0029999999999997</v>
      </c>
      <c r="N31" s="45">
        <f t="shared" si="27"/>
        <v>0.46199999999999997</v>
      </c>
      <c r="O31" s="60">
        <f t="shared" si="31"/>
        <v>0.975</v>
      </c>
      <c r="P31" s="2"/>
      <c r="Q31" s="2"/>
      <c r="R31" s="2"/>
      <c r="S31" s="2"/>
      <c r="T31" s="2"/>
      <c r="U31" s="2"/>
      <c r="V31" s="2"/>
      <c r="W31" s="2"/>
    </row>
    <row r="32" spans="2:23" ht="12.75">
      <c r="B32" s="56">
        <v>0.8</v>
      </c>
      <c r="C32" s="132">
        <f t="shared" si="32"/>
        <v>0.536</v>
      </c>
      <c r="D32" s="45">
        <f t="shared" si="20"/>
        <v>5.808</v>
      </c>
      <c r="E32" s="45">
        <f t="shared" si="21"/>
        <v>0.528</v>
      </c>
      <c r="F32" s="59">
        <f t="shared" si="28"/>
        <v>1.65</v>
      </c>
      <c r="G32" s="45">
        <f t="shared" si="22"/>
        <v>5.28</v>
      </c>
      <c r="H32" s="45">
        <f t="shared" si="23"/>
        <v>0.528</v>
      </c>
      <c r="I32" s="59">
        <f t="shared" si="29"/>
        <v>1.5</v>
      </c>
      <c r="J32" s="45">
        <f t="shared" si="24"/>
        <v>3.96</v>
      </c>
      <c r="K32" s="45">
        <f t="shared" si="25"/>
        <v>0.528</v>
      </c>
      <c r="L32" s="59">
        <f t="shared" si="30"/>
        <v>1.125</v>
      </c>
      <c r="M32" s="45">
        <f t="shared" si="26"/>
        <v>3.4320000000000004</v>
      </c>
      <c r="N32" s="45">
        <f t="shared" si="27"/>
        <v>0.528</v>
      </c>
      <c r="O32" s="60">
        <f t="shared" si="31"/>
        <v>0.975</v>
      </c>
      <c r="P32" s="2"/>
      <c r="Q32" s="2"/>
      <c r="R32" s="2"/>
      <c r="S32" s="2"/>
      <c r="T32" s="2"/>
      <c r="U32" s="2"/>
      <c r="V32" s="2"/>
      <c r="W32" s="2"/>
    </row>
    <row r="33" spans="2:23" ht="12.75">
      <c r="B33" s="56">
        <v>0.9</v>
      </c>
      <c r="C33" s="132">
        <f t="shared" si="32"/>
        <v>0.6030000000000001</v>
      </c>
      <c r="D33" s="45">
        <f t="shared" si="20"/>
        <v>6.534000000000001</v>
      </c>
      <c r="E33" s="45">
        <f t="shared" si="21"/>
        <v>0.5940000000000001</v>
      </c>
      <c r="F33" s="59">
        <f t="shared" si="28"/>
        <v>1.65</v>
      </c>
      <c r="G33" s="45">
        <f t="shared" si="22"/>
        <v>5.940000000000001</v>
      </c>
      <c r="H33" s="45">
        <f t="shared" si="23"/>
        <v>0.5940000000000001</v>
      </c>
      <c r="I33" s="59">
        <f t="shared" si="29"/>
        <v>1.5</v>
      </c>
      <c r="J33" s="45">
        <f t="shared" si="24"/>
        <v>4.455000000000001</v>
      </c>
      <c r="K33" s="45">
        <f t="shared" si="25"/>
        <v>0.5940000000000001</v>
      </c>
      <c r="L33" s="59">
        <f t="shared" si="30"/>
        <v>1.125</v>
      </c>
      <c r="M33" s="45">
        <f t="shared" si="26"/>
        <v>3.8610000000000007</v>
      </c>
      <c r="N33" s="45">
        <f t="shared" si="27"/>
        <v>0.5940000000000001</v>
      </c>
      <c r="O33" s="60">
        <f t="shared" si="31"/>
        <v>0.975</v>
      </c>
      <c r="P33" s="2"/>
      <c r="Q33" s="2"/>
      <c r="R33" s="2"/>
      <c r="S33" s="2"/>
      <c r="T33" s="2"/>
      <c r="U33" s="2"/>
      <c r="V33" s="2"/>
      <c r="W33" s="2"/>
    </row>
    <row r="34" spans="2:23" ht="12.75">
      <c r="B34" s="56">
        <v>1</v>
      </c>
      <c r="C34" s="132">
        <f t="shared" si="32"/>
        <v>0.67</v>
      </c>
      <c r="D34" s="45">
        <f t="shared" si="20"/>
        <v>7.260000000000001</v>
      </c>
      <c r="E34" s="45">
        <f t="shared" si="21"/>
        <v>0.66</v>
      </c>
      <c r="F34" s="59">
        <f t="shared" si="28"/>
        <v>1.65</v>
      </c>
      <c r="G34" s="45">
        <f t="shared" si="22"/>
        <v>6.6000000000000005</v>
      </c>
      <c r="H34" s="45">
        <f t="shared" si="23"/>
        <v>0.66</v>
      </c>
      <c r="I34" s="59">
        <f t="shared" si="29"/>
        <v>1.5</v>
      </c>
      <c r="J34" s="45">
        <f t="shared" si="24"/>
        <v>4.95</v>
      </c>
      <c r="K34" s="45">
        <f t="shared" si="25"/>
        <v>0.66</v>
      </c>
      <c r="L34" s="59">
        <f t="shared" si="30"/>
        <v>1.125</v>
      </c>
      <c r="M34" s="45">
        <f t="shared" si="26"/>
        <v>4.29</v>
      </c>
      <c r="N34" s="45">
        <f t="shared" si="27"/>
        <v>0.66</v>
      </c>
      <c r="O34" s="60">
        <f t="shared" si="31"/>
        <v>0.975</v>
      </c>
      <c r="P34" s="2"/>
      <c r="Q34" s="2"/>
      <c r="R34" s="2"/>
      <c r="S34" s="2"/>
      <c r="T34" s="2"/>
      <c r="U34" s="2"/>
      <c r="V34" s="2"/>
      <c r="W34" s="2"/>
    </row>
    <row r="35" spans="2:23" ht="12.75">
      <c r="B35" s="56">
        <v>1.1</v>
      </c>
      <c r="C35" s="132">
        <f t="shared" si="32"/>
        <v>0.7370000000000001</v>
      </c>
      <c r="D35" s="45">
        <f t="shared" si="20"/>
        <v>7.986000000000001</v>
      </c>
      <c r="E35" s="45">
        <f t="shared" si="21"/>
        <v>0.7260000000000001</v>
      </c>
      <c r="F35" s="59">
        <f t="shared" si="28"/>
        <v>1.65</v>
      </c>
      <c r="G35" s="45">
        <f t="shared" si="22"/>
        <v>7.260000000000001</v>
      </c>
      <c r="H35" s="45">
        <f t="shared" si="23"/>
        <v>0.7260000000000001</v>
      </c>
      <c r="I35" s="59">
        <f t="shared" si="29"/>
        <v>1.5</v>
      </c>
      <c r="J35" s="45">
        <f t="shared" si="24"/>
        <v>5.445</v>
      </c>
      <c r="K35" s="45">
        <f t="shared" si="25"/>
        <v>0.7260000000000001</v>
      </c>
      <c r="L35" s="59">
        <f t="shared" si="30"/>
        <v>1.125</v>
      </c>
      <c r="M35" s="45">
        <f t="shared" si="26"/>
        <v>4.719</v>
      </c>
      <c r="N35" s="45">
        <f t="shared" si="27"/>
        <v>0.7260000000000001</v>
      </c>
      <c r="O35" s="60">
        <f t="shared" si="31"/>
        <v>0.975</v>
      </c>
      <c r="P35" s="2"/>
      <c r="Q35" s="2"/>
      <c r="R35" s="2"/>
      <c r="S35" s="2"/>
      <c r="T35" s="2"/>
      <c r="U35" s="2"/>
      <c r="V35" s="2"/>
      <c r="W35" s="2"/>
    </row>
    <row r="36" spans="2:23" ht="13.5" thickBot="1">
      <c r="B36" s="57">
        <v>1.2</v>
      </c>
      <c r="C36" s="135">
        <f t="shared" si="32"/>
        <v>0.804</v>
      </c>
      <c r="D36" s="46">
        <f t="shared" si="20"/>
        <v>8.712</v>
      </c>
      <c r="E36" s="46">
        <f t="shared" si="21"/>
        <v>0.792</v>
      </c>
      <c r="F36" s="46">
        <f t="shared" si="28"/>
        <v>1.65</v>
      </c>
      <c r="G36" s="46">
        <f t="shared" si="22"/>
        <v>7.92</v>
      </c>
      <c r="H36" s="46">
        <f t="shared" si="23"/>
        <v>0.792</v>
      </c>
      <c r="I36" s="46">
        <f t="shared" si="29"/>
        <v>1.5</v>
      </c>
      <c r="J36" s="46">
        <f t="shared" si="24"/>
        <v>5.94</v>
      </c>
      <c r="K36" s="46">
        <f t="shared" si="25"/>
        <v>0.792</v>
      </c>
      <c r="L36" s="46">
        <f t="shared" si="30"/>
        <v>1.125</v>
      </c>
      <c r="M36" s="46">
        <f t="shared" si="26"/>
        <v>5.148000000000001</v>
      </c>
      <c r="N36" s="46">
        <f t="shared" si="27"/>
        <v>0.792</v>
      </c>
      <c r="O36" s="43">
        <f t="shared" si="31"/>
        <v>0.975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2"/>
      <c r="G39" s="103"/>
      <c r="H39" s="103"/>
      <c r="I39" s="103"/>
      <c r="J39" s="103"/>
      <c r="K39" s="103"/>
      <c r="L39" s="103"/>
      <c r="M39" s="103"/>
      <c r="N39" s="103"/>
      <c r="O39" s="103"/>
      <c r="P39" s="103"/>
      <c r="Q39" s="2"/>
      <c r="R39" s="2"/>
      <c r="S39" s="2"/>
      <c r="T39" s="2"/>
      <c r="U39" s="2"/>
      <c r="V39" s="2"/>
      <c r="W39" s="2"/>
    </row>
    <row r="40" spans="2:23" ht="12.75">
      <c r="B40" s="14" t="s">
        <v>75</v>
      </c>
      <c r="C40" s="2">
        <f>H4*0.95</f>
        <v>57</v>
      </c>
      <c r="D40" s="2">
        <f>H4*1.05</f>
        <v>63</v>
      </c>
      <c r="E40" s="14" t="s">
        <v>74</v>
      </c>
      <c r="F40" s="103"/>
      <c r="G40" s="103"/>
      <c r="H40" s="103"/>
      <c r="I40" s="103"/>
      <c r="J40" s="103"/>
      <c r="K40" s="103"/>
      <c r="L40" s="103"/>
      <c r="M40" s="103"/>
      <c r="N40" s="103"/>
      <c r="O40" s="103"/>
      <c r="P40" s="103"/>
      <c r="Q40" s="2"/>
      <c r="R40" s="2"/>
      <c r="S40" s="2"/>
      <c r="T40" s="2"/>
      <c r="U40" s="2"/>
      <c r="V40" s="2"/>
      <c r="W40" s="2"/>
    </row>
    <row r="41" spans="2:23" ht="12.75">
      <c r="B41" s="2"/>
      <c r="C41" s="2"/>
      <c r="D41" s="2"/>
      <c r="E41" s="2"/>
      <c r="F41" s="103"/>
      <c r="G41" s="103"/>
      <c r="H41" s="103"/>
      <c r="I41" s="103"/>
      <c r="J41" s="103"/>
      <c r="K41" s="103"/>
      <c r="L41" s="103"/>
      <c r="M41" s="103"/>
      <c r="N41" s="103"/>
      <c r="O41" s="103"/>
      <c r="P41" s="103"/>
      <c r="Q41" s="2"/>
      <c r="R41" s="2"/>
      <c r="S41" s="2"/>
      <c r="T41" s="2"/>
      <c r="U41" s="2"/>
      <c r="V41" s="2"/>
      <c r="W41" s="2"/>
    </row>
    <row r="42" spans="2:23" ht="12.75">
      <c r="B42" s="2"/>
      <c r="C42" s="2"/>
      <c r="D42" s="2"/>
      <c r="E42" s="2"/>
      <c r="F42" s="103"/>
      <c r="G42" s="103"/>
      <c r="H42" s="103"/>
      <c r="I42" s="103"/>
      <c r="J42" s="103"/>
      <c r="K42" s="103"/>
      <c r="L42" s="103"/>
      <c r="M42" s="103"/>
      <c r="N42" s="103"/>
      <c r="O42" s="103"/>
      <c r="P42" s="103"/>
      <c r="Q42" s="2"/>
      <c r="R42" s="2"/>
      <c r="S42" s="2"/>
      <c r="T42" s="2"/>
      <c r="U42" s="2"/>
      <c r="V42" s="2"/>
      <c r="W42" s="2"/>
    </row>
    <row r="43" spans="2:23" ht="12.75">
      <c r="B43" s="2"/>
      <c r="C43" s="2"/>
      <c r="D43" s="2"/>
      <c r="E43" s="2"/>
      <c r="F43" s="103"/>
      <c r="G43" s="103"/>
      <c r="H43" s="103"/>
      <c r="I43" s="103"/>
      <c r="J43" s="103"/>
      <c r="K43" s="103"/>
      <c r="L43" s="103"/>
      <c r="M43" s="103"/>
      <c r="N43" s="103"/>
      <c r="O43" s="103"/>
      <c r="P43" s="103"/>
      <c r="Q43" s="2"/>
      <c r="R43" s="2"/>
      <c r="S43" s="2"/>
      <c r="T43" s="2"/>
      <c r="U43" s="2"/>
      <c r="V43" s="2"/>
      <c r="W43" s="2"/>
    </row>
    <row r="44" spans="2:23" ht="12.75">
      <c r="B44" s="2"/>
      <c r="C44" s="2"/>
      <c r="D44" s="2"/>
      <c r="E44" s="2"/>
      <c r="F44" s="103"/>
      <c r="G44" s="103"/>
      <c r="H44" s="103"/>
      <c r="I44" s="103"/>
      <c r="J44" s="103"/>
      <c r="K44" s="103"/>
      <c r="L44" s="103"/>
      <c r="M44" s="103"/>
      <c r="N44" s="103"/>
      <c r="O44" s="103"/>
      <c r="P44" s="103"/>
      <c r="Q44" s="2"/>
      <c r="R44" s="2"/>
      <c r="S44" s="2"/>
      <c r="T44" s="2"/>
      <c r="U44" s="2"/>
      <c r="V44" s="2"/>
      <c r="W44" s="2"/>
    </row>
    <row r="45" spans="2:23" ht="12.75">
      <c r="B45" s="2"/>
      <c r="C45" s="2"/>
      <c r="D45" s="2"/>
      <c r="E45" s="2"/>
      <c r="F45" s="103"/>
      <c r="G45" s="103"/>
      <c r="H45" s="103"/>
      <c r="I45" s="103"/>
      <c r="J45" s="103"/>
      <c r="K45" s="103"/>
      <c r="L45" s="103"/>
      <c r="M45" s="103"/>
      <c r="N45" s="103"/>
      <c r="O45" s="103"/>
      <c r="P45" s="103"/>
      <c r="Q45" s="2"/>
      <c r="R45" s="2"/>
      <c r="S45" s="2"/>
      <c r="T45" s="2"/>
      <c r="U45" s="2"/>
      <c r="V45" s="2"/>
      <c r="W45" s="2"/>
    </row>
  </sheetData>
  <sheetProtection/>
  <mergeCells count="44">
    <mergeCell ref="B12:C12"/>
    <mergeCell ref="B13:C13"/>
    <mergeCell ref="B14:C14"/>
    <mergeCell ref="B19:C19"/>
    <mergeCell ref="B20:C20"/>
    <mergeCell ref="B15:C15"/>
    <mergeCell ref="B16:C16"/>
    <mergeCell ref="B17:C17"/>
    <mergeCell ref="B18:C18"/>
    <mergeCell ref="B6:C6"/>
    <mergeCell ref="D6:H6"/>
    <mergeCell ref="I6:M6"/>
    <mergeCell ref="N6:R6"/>
    <mergeCell ref="B11:C11"/>
    <mergeCell ref="J9:K9"/>
    <mergeCell ref="O9:P9"/>
    <mergeCell ref="B8:C8"/>
    <mergeCell ref="E8:F8"/>
    <mergeCell ref="W7:W10"/>
    <mergeCell ref="T8:U8"/>
    <mergeCell ref="T9:U9"/>
    <mergeCell ref="S6:W6"/>
    <mergeCell ref="B7:C7"/>
    <mergeCell ref="E7:F7"/>
    <mergeCell ref="G7:G10"/>
    <mergeCell ref="H7:H10"/>
    <mergeCell ref="J7:K7"/>
    <mergeCell ref="Q7:Q10"/>
    <mergeCell ref="O8:P8"/>
    <mergeCell ref="L7:L10"/>
    <mergeCell ref="M7:M10"/>
    <mergeCell ref="O7:P7"/>
    <mergeCell ref="B10:C10"/>
    <mergeCell ref="V7:V10"/>
    <mergeCell ref="R7:R10"/>
    <mergeCell ref="T7:U7"/>
    <mergeCell ref="M25:O25"/>
    <mergeCell ref="B25:C25"/>
    <mergeCell ref="D25:F25"/>
    <mergeCell ref="G25:I25"/>
    <mergeCell ref="J25:L25"/>
    <mergeCell ref="B9:C9"/>
    <mergeCell ref="E9:F9"/>
    <mergeCell ref="J8:K8"/>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H4">
    <cfRule type="expression" priority="3" dxfId="43" stopIfTrue="1">
      <formula>"&gt;0.95*$H$4"</formula>
    </cfRule>
  </conditionalFormatting>
  <conditionalFormatting sqref="D11:F20 I11:K20 N11:P20 S11:U20">
    <cfRule type="cellIs" priority="4"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1">
      <selection activeCell="I4" sqref="I4"/>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45</v>
      </c>
      <c r="C2" s="2"/>
      <c r="F2" s="3" t="s">
        <v>47</v>
      </c>
      <c r="G2" s="2"/>
      <c r="H2" s="2"/>
      <c r="I2" s="3"/>
      <c r="J2" s="2"/>
      <c r="K2" s="14" t="s">
        <v>6</v>
      </c>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60</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ht="19.5" customHeight="1">
      <c r="B7" s="163" t="s">
        <v>3</v>
      </c>
      <c r="C7" s="164"/>
      <c r="D7" s="66">
        <f>Speeds!E58</f>
        <v>15</v>
      </c>
      <c r="E7" s="157" t="s">
        <v>33</v>
      </c>
      <c r="F7" s="158"/>
      <c r="G7" s="179" t="s">
        <v>34</v>
      </c>
      <c r="H7" s="181" t="s">
        <v>35</v>
      </c>
      <c r="I7" s="44">
        <f>Speeds!E61</f>
        <v>13</v>
      </c>
      <c r="J7" s="157" t="s">
        <v>33</v>
      </c>
      <c r="K7" s="158"/>
      <c r="L7" s="169" t="s">
        <v>34</v>
      </c>
      <c r="M7" s="154" t="s">
        <v>35</v>
      </c>
      <c r="N7" s="15">
        <f>Speeds!E64</f>
        <v>11</v>
      </c>
      <c r="O7" s="157" t="s">
        <v>33</v>
      </c>
      <c r="P7" s="158"/>
      <c r="Q7" s="169" t="s">
        <v>34</v>
      </c>
      <c r="R7" s="154" t="s">
        <v>35</v>
      </c>
      <c r="S7" s="15">
        <f>Speeds!E67</f>
        <v>10</v>
      </c>
      <c r="T7" s="157" t="s">
        <v>33</v>
      </c>
      <c r="U7" s="158"/>
      <c r="V7" s="169" t="s">
        <v>34</v>
      </c>
      <c r="W7" s="154" t="s">
        <v>35</v>
      </c>
    </row>
    <row r="8" spans="2:23" ht="19.5" customHeight="1">
      <c r="B8" s="163" t="s">
        <v>4</v>
      </c>
      <c r="C8" s="164"/>
      <c r="D8" s="47">
        <f>Speeds!E59</f>
        <v>11</v>
      </c>
      <c r="E8" s="165" t="s">
        <v>33</v>
      </c>
      <c r="F8" s="166"/>
      <c r="G8" s="180"/>
      <c r="H8" s="182"/>
      <c r="I8" s="44">
        <f>Speeds!E62</f>
        <v>10</v>
      </c>
      <c r="J8" s="167" t="s">
        <v>33</v>
      </c>
      <c r="K8" s="168"/>
      <c r="L8" s="170"/>
      <c r="M8" s="155"/>
      <c r="N8" s="15">
        <f>Speeds!E65</f>
        <v>7.5</v>
      </c>
      <c r="O8" s="167" t="s">
        <v>33</v>
      </c>
      <c r="P8" s="168"/>
      <c r="Q8" s="170"/>
      <c r="R8" s="155"/>
      <c r="S8" s="15">
        <f>Speeds!E68</f>
        <v>6.5</v>
      </c>
      <c r="T8" s="167" t="s">
        <v>33</v>
      </c>
      <c r="U8" s="168"/>
      <c r="V8" s="170"/>
      <c r="W8" s="155"/>
    </row>
    <row r="9" spans="2:23" ht="19.5" customHeight="1">
      <c r="B9" s="163" t="s">
        <v>5</v>
      </c>
      <c r="C9" s="164"/>
      <c r="D9" s="47">
        <f>Speeds!E60</f>
        <v>8</v>
      </c>
      <c r="E9" s="165" t="s">
        <v>33</v>
      </c>
      <c r="F9" s="166"/>
      <c r="G9" s="180"/>
      <c r="H9" s="182"/>
      <c r="I9" s="44">
        <f>Speeds!E63</f>
        <v>7</v>
      </c>
      <c r="J9" s="173" t="s">
        <v>33</v>
      </c>
      <c r="K9" s="174"/>
      <c r="L9" s="170"/>
      <c r="M9" s="155"/>
      <c r="N9" s="15">
        <f>Speeds!E66</f>
        <v>5.5</v>
      </c>
      <c r="O9" s="173" t="s">
        <v>33</v>
      </c>
      <c r="P9" s="174"/>
      <c r="Q9" s="170"/>
      <c r="R9" s="155"/>
      <c r="S9" s="44">
        <f>Speeds!E69</f>
        <v>5.5</v>
      </c>
      <c r="T9" s="173" t="s">
        <v>33</v>
      </c>
      <c r="U9" s="174"/>
      <c r="V9" s="170"/>
      <c r="W9" s="155"/>
    </row>
    <row r="10" spans="2:23" ht="30" customHeight="1" thickBot="1">
      <c r="B10" s="171" t="s">
        <v>32</v>
      </c>
      <c r="C10" s="172"/>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206"/>
      <c r="D11" s="71">
        <f aca="true" t="shared" si="0" ref="D11:D20">G11+H11+G11+D27+H11+F27</f>
        <v>19.428</v>
      </c>
      <c r="E11" s="72">
        <f aca="true" t="shared" si="1" ref="E11:E20">D11+G11+H11</f>
        <v>27.228</v>
      </c>
      <c r="F11" s="72">
        <f aca="true" t="shared" si="2" ref="F11:F20">E11+G11+H11</f>
        <v>35.028</v>
      </c>
      <c r="G11" s="72">
        <f aca="true" t="shared" si="3" ref="G11:G20">B11*$D$7</f>
        <v>4.5</v>
      </c>
      <c r="H11" s="73">
        <f aca="true" t="shared" si="4" ref="H11:H20">B11*$D$8</f>
        <v>3.3</v>
      </c>
      <c r="I11" s="71">
        <f aca="true" t="shared" si="5" ref="I11:I20">L11+M11+L11+G27+M11+I27</f>
        <v>17.28</v>
      </c>
      <c r="J11" s="72">
        <f aca="true" t="shared" si="6" ref="J11:J20">I11+L11+M11</f>
        <v>24.18</v>
      </c>
      <c r="K11" s="72">
        <f aca="true" t="shared" si="7" ref="K11:K20">J11+L11+M11</f>
        <v>31.08</v>
      </c>
      <c r="L11" s="72">
        <f aca="true" t="shared" si="8" ref="L11:L20">B11*$I$7</f>
        <v>3.9</v>
      </c>
      <c r="M11" s="73">
        <f aca="true" t="shared" si="9" ref="M11:M20">B11*$I$8</f>
        <v>3</v>
      </c>
      <c r="N11" s="71">
        <f aca="true" t="shared" si="10" ref="N11:N20">Q11+R11+Q11+J27+R11+L27</f>
        <v>13.709999999999999</v>
      </c>
      <c r="O11" s="72">
        <f aca="true" t="shared" si="11" ref="O11:O20">N11+Q11+R11</f>
        <v>19.259999999999998</v>
      </c>
      <c r="P11" s="72">
        <f aca="true" t="shared" si="12" ref="P11:P20">O11+Q11+R11</f>
        <v>24.81</v>
      </c>
      <c r="Q11" s="72">
        <f aca="true" t="shared" si="13" ref="Q11:Q20">B11*$N$7</f>
        <v>3.3</v>
      </c>
      <c r="R11" s="73">
        <f aca="true" t="shared" si="14" ref="R11:R20">B11*$N$8</f>
        <v>2.25</v>
      </c>
      <c r="S11" s="71">
        <f aca="true" t="shared" si="15" ref="S11:S20">V11+W11+V11+M27+W11+O27</f>
        <v>12.161999999999999</v>
      </c>
      <c r="T11" s="72">
        <f aca="true" t="shared" si="16" ref="T11:T20">S11+V11+W11</f>
        <v>17.112</v>
      </c>
      <c r="U11" s="72">
        <f aca="true" t="shared" si="17" ref="U11:U20">T11+V11+W11</f>
        <v>22.061999999999998</v>
      </c>
      <c r="V11" s="74">
        <f aca="true" t="shared" si="18" ref="V11:V20">B11*$S$7</f>
        <v>3</v>
      </c>
      <c r="W11" s="75">
        <f aca="true" t="shared" si="19" ref="W11:W20">B11*$S$8</f>
        <v>1.95</v>
      </c>
    </row>
    <row r="12" spans="2:23" s="70" customFormat="1" ht="19.5" customHeight="1">
      <c r="B12" s="196">
        <v>0.4</v>
      </c>
      <c r="C12" s="203"/>
      <c r="D12" s="76">
        <f t="shared" si="0"/>
        <v>25.354</v>
      </c>
      <c r="E12" s="77">
        <f t="shared" si="1"/>
        <v>35.754</v>
      </c>
      <c r="F12" s="77">
        <f t="shared" si="2"/>
        <v>46.153999999999996</v>
      </c>
      <c r="G12" s="77">
        <f t="shared" si="3"/>
        <v>6</v>
      </c>
      <c r="H12" s="78">
        <f t="shared" si="4"/>
        <v>4.4</v>
      </c>
      <c r="I12" s="76">
        <f t="shared" si="5"/>
        <v>22.54</v>
      </c>
      <c r="J12" s="77">
        <f t="shared" si="6"/>
        <v>31.74</v>
      </c>
      <c r="K12" s="77">
        <f t="shared" si="7"/>
        <v>40.94</v>
      </c>
      <c r="L12" s="77">
        <f t="shared" si="8"/>
        <v>5.2</v>
      </c>
      <c r="M12" s="78">
        <f t="shared" si="9"/>
        <v>4</v>
      </c>
      <c r="N12" s="76">
        <f t="shared" si="10"/>
        <v>17.905</v>
      </c>
      <c r="O12" s="77">
        <f t="shared" si="11"/>
        <v>25.305</v>
      </c>
      <c r="P12" s="77">
        <f t="shared" si="12"/>
        <v>32.705</v>
      </c>
      <c r="Q12" s="77">
        <f t="shared" si="13"/>
        <v>4.4</v>
      </c>
      <c r="R12" s="78">
        <f t="shared" si="14"/>
        <v>3</v>
      </c>
      <c r="S12" s="76">
        <f t="shared" si="15"/>
        <v>15.890999999999998</v>
      </c>
      <c r="T12" s="77">
        <f t="shared" si="16"/>
        <v>22.491</v>
      </c>
      <c r="U12" s="77">
        <f t="shared" si="17"/>
        <v>29.091</v>
      </c>
      <c r="V12" s="79">
        <f t="shared" si="18"/>
        <v>4</v>
      </c>
      <c r="W12" s="80">
        <f t="shared" si="19"/>
        <v>2.6</v>
      </c>
    </row>
    <row r="13" spans="2:23" s="70" customFormat="1" ht="19.5" customHeight="1">
      <c r="B13" s="198">
        <v>0.5</v>
      </c>
      <c r="C13" s="203"/>
      <c r="D13" s="76">
        <f t="shared" si="0"/>
        <v>31.279999999999998</v>
      </c>
      <c r="E13" s="77">
        <f t="shared" si="1"/>
        <v>44.28</v>
      </c>
      <c r="F13" s="77">
        <f t="shared" si="2"/>
        <v>57.28</v>
      </c>
      <c r="G13" s="77">
        <f t="shared" si="3"/>
        <v>7.5</v>
      </c>
      <c r="H13" s="78">
        <f t="shared" si="4"/>
        <v>5.5</v>
      </c>
      <c r="I13" s="76">
        <f t="shared" si="5"/>
        <v>27.8</v>
      </c>
      <c r="J13" s="77">
        <f t="shared" si="6"/>
        <v>39.3</v>
      </c>
      <c r="K13" s="77">
        <f t="shared" si="7"/>
        <v>50.8</v>
      </c>
      <c r="L13" s="77">
        <f t="shared" si="8"/>
        <v>6.5</v>
      </c>
      <c r="M13" s="78">
        <f t="shared" si="9"/>
        <v>5</v>
      </c>
      <c r="N13" s="76">
        <f t="shared" si="10"/>
        <v>22.1</v>
      </c>
      <c r="O13" s="77">
        <f t="shared" si="11"/>
        <v>31.35</v>
      </c>
      <c r="P13" s="77">
        <f t="shared" si="12"/>
        <v>40.6</v>
      </c>
      <c r="Q13" s="77">
        <f t="shared" si="13"/>
        <v>5.5</v>
      </c>
      <c r="R13" s="78">
        <f t="shared" si="14"/>
        <v>3.75</v>
      </c>
      <c r="S13" s="76">
        <f t="shared" si="15"/>
        <v>19.62</v>
      </c>
      <c r="T13" s="77">
        <f t="shared" si="16"/>
        <v>27.87</v>
      </c>
      <c r="U13" s="77">
        <f t="shared" si="17"/>
        <v>36.120000000000005</v>
      </c>
      <c r="V13" s="79">
        <f t="shared" si="18"/>
        <v>5</v>
      </c>
      <c r="W13" s="80">
        <f t="shared" si="19"/>
        <v>3.25</v>
      </c>
    </row>
    <row r="14" spans="2:23" s="70" customFormat="1" ht="19.5" customHeight="1">
      <c r="B14" s="198">
        <v>0.6</v>
      </c>
      <c r="C14" s="203"/>
      <c r="D14" s="76">
        <f t="shared" si="0"/>
        <v>37.206</v>
      </c>
      <c r="E14" s="77">
        <f t="shared" si="1"/>
        <v>52.806000000000004</v>
      </c>
      <c r="F14" s="77">
        <f t="shared" si="2"/>
        <v>68.406</v>
      </c>
      <c r="G14" s="77">
        <f t="shared" si="3"/>
        <v>9</v>
      </c>
      <c r="H14" s="78">
        <f t="shared" si="4"/>
        <v>6.6</v>
      </c>
      <c r="I14" s="76">
        <f t="shared" si="5"/>
        <v>33.06</v>
      </c>
      <c r="J14" s="77">
        <f t="shared" si="6"/>
        <v>46.86</v>
      </c>
      <c r="K14" s="77">
        <f t="shared" si="7"/>
        <v>60.66</v>
      </c>
      <c r="L14" s="77">
        <f t="shared" si="8"/>
        <v>7.8</v>
      </c>
      <c r="M14" s="78">
        <f t="shared" si="9"/>
        <v>6</v>
      </c>
      <c r="N14" s="76">
        <f t="shared" si="10"/>
        <v>26.294999999999998</v>
      </c>
      <c r="O14" s="77">
        <f t="shared" si="11"/>
        <v>37.394999999999996</v>
      </c>
      <c r="P14" s="77">
        <f t="shared" si="12"/>
        <v>48.495</v>
      </c>
      <c r="Q14" s="77">
        <f t="shared" si="13"/>
        <v>6.6</v>
      </c>
      <c r="R14" s="78">
        <f t="shared" si="14"/>
        <v>4.5</v>
      </c>
      <c r="S14" s="76">
        <f t="shared" si="15"/>
        <v>23.349</v>
      </c>
      <c r="T14" s="77">
        <f t="shared" si="16"/>
        <v>33.249</v>
      </c>
      <c r="U14" s="77">
        <f t="shared" si="17"/>
        <v>43.149</v>
      </c>
      <c r="V14" s="79">
        <f t="shared" si="18"/>
        <v>6</v>
      </c>
      <c r="W14" s="80">
        <f t="shared" si="19"/>
        <v>3.9</v>
      </c>
    </row>
    <row r="15" spans="2:23" s="70" customFormat="1" ht="19.5" customHeight="1">
      <c r="B15" s="198">
        <v>0.7</v>
      </c>
      <c r="C15" s="203"/>
      <c r="D15" s="76">
        <f t="shared" si="0"/>
        <v>43.132</v>
      </c>
      <c r="E15" s="77">
        <f t="shared" si="1"/>
        <v>61.331999999999994</v>
      </c>
      <c r="F15" s="77">
        <f t="shared" si="2"/>
        <v>79.532</v>
      </c>
      <c r="G15" s="77">
        <f t="shared" si="3"/>
        <v>10.5</v>
      </c>
      <c r="H15" s="78">
        <f t="shared" si="4"/>
        <v>7.699999999999999</v>
      </c>
      <c r="I15" s="76">
        <f t="shared" si="5"/>
        <v>38.32</v>
      </c>
      <c r="J15" s="77">
        <f t="shared" si="6"/>
        <v>54.42</v>
      </c>
      <c r="K15" s="77">
        <f t="shared" si="7"/>
        <v>70.52000000000001</v>
      </c>
      <c r="L15" s="77">
        <f t="shared" si="8"/>
        <v>9.1</v>
      </c>
      <c r="M15" s="78">
        <f t="shared" si="9"/>
        <v>7</v>
      </c>
      <c r="N15" s="76">
        <f t="shared" si="10"/>
        <v>30.49</v>
      </c>
      <c r="O15" s="77">
        <f t="shared" si="11"/>
        <v>43.44</v>
      </c>
      <c r="P15" s="77">
        <f t="shared" si="12"/>
        <v>56.39</v>
      </c>
      <c r="Q15" s="77">
        <f t="shared" si="13"/>
        <v>7.699999999999999</v>
      </c>
      <c r="R15" s="78">
        <f t="shared" si="14"/>
        <v>5.25</v>
      </c>
      <c r="S15" s="76">
        <f t="shared" si="15"/>
        <v>27.078000000000003</v>
      </c>
      <c r="T15" s="77">
        <f t="shared" si="16"/>
        <v>38.628</v>
      </c>
      <c r="U15" s="77">
        <f t="shared" si="17"/>
        <v>50.178</v>
      </c>
      <c r="V15" s="79">
        <f t="shared" si="18"/>
        <v>7</v>
      </c>
      <c r="W15" s="80">
        <f t="shared" si="19"/>
        <v>4.55</v>
      </c>
    </row>
    <row r="16" spans="2:23" s="70" customFormat="1" ht="19.5" customHeight="1">
      <c r="B16" s="198">
        <v>0.8</v>
      </c>
      <c r="C16" s="203"/>
      <c r="D16" s="76">
        <f t="shared" si="0"/>
        <v>49.058</v>
      </c>
      <c r="E16" s="77">
        <f t="shared" si="1"/>
        <v>69.858</v>
      </c>
      <c r="F16" s="77">
        <f t="shared" si="2"/>
        <v>90.658</v>
      </c>
      <c r="G16" s="77">
        <f t="shared" si="3"/>
        <v>12</v>
      </c>
      <c r="H16" s="78">
        <f t="shared" si="4"/>
        <v>8.8</v>
      </c>
      <c r="I16" s="76">
        <f t="shared" si="5"/>
        <v>43.58</v>
      </c>
      <c r="J16" s="77">
        <f t="shared" si="6"/>
        <v>61.98</v>
      </c>
      <c r="K16" s="77">
        <f t="shared" si="7"/>
        <v>80.38</v>
      </c>
      <c r="L16" s="77">
        <f t="shared" si="8"/>
        <v>10.4</v>
      </c>
      <c r="M16" s="78">
        <f t="shared" si="9"/>
        <v>8</v>
      </c>
      <c r="N16" s="76">
        <f t="shared" si="10"/>
        <v>34.685</v>
      </c>
      <c r="O16" s="77">
        <f t="shared" si="11"/>
        <v>49.485</v>
      </c>
      <c r="P16" s="77">
        <f t="shared" si="12"/>
        <v>64.285</v>
      </c>
      <c r="Q16" s="77">
        <f t="shared" si="13"/>
        <v>8.8</v>
      </c>
      <c r="R16" s="78">
        <f t="shared" si="14"/>
        <v>6</v>
      </c>
      <c r="S16" s="76">
        <f t="shared" si="15"/>
        <v>30.807</v>
      </c>
      <c r="T16" s="77">
        <f t="shared" si="16"/>
        <v>44.007000000000005</v>
      </c>
      <c r="U16" s="77">
        <f t="shared" si="17"/>
        <v>57.20700000000001</v>
      </c>
      <c r="V16" s="79">
        <f t="shared" si="18"/>
        <v>8</v>
      </c>
      <c r="W16" s="80">
        <f t="shared" si="19"/>
        <v>5.2</v>
      </c>
    </row>
    <row r="17" spans="2:23" s="70" customFormat="1" ht="19.5" customHeight="1">
      <c r="B17" s="198">
        <v>0.9</v>
      </c>
      <c r="C17" s="203"/>
      <c r="D17" s="76">
        <f t="shared" si="0"/>
        <v>54.983999999999995</v>
      </c>
      <c r="E17" s="77">
        <f t="shared" si="1"/>
        <v>78.384</v>
      </c>
      <c r="F17" s="77">
        <f t="shared" si="2"/>
        <v>101.784</v>
      </c>
      <c r="G17" s="77">
        <f t="shared" si="3"/>
        <v>13.5</v>
      </c>
      <c r="H17" s="78">
        <f t="shared" si="4"/>
        <v>9.9</v>
      </c>
      <c r="I17" s="76">
        <f t="shared" si="5"/>
        <v>48.84</v>
      </c>
      <c r="J17" s="77">
        <f t="shared" si="6"/>
        <v>69.54</v>
      </c>
      <c r="K17" s="77">
        <f t="shared" si="7"/>
        <v>90.24000000000001</v>
      </c>
      <c r="L17" s="77">
        <f t="shared" si="8"/>
        <v>11.700000000000001</v>
      </c>
      <c r="M17" s="78">
        <f t="shared" si="9"/>
        <v>9</v>
      </c>
      <c r="N17" s="76">
        <f t="shared" si="10"/>
        <v>38.879999999999995</v>
      </c>
      <c r="O17" s="77">
        <f t="shared" si="11"/>
        <v>55.529999999999994</v>
      </c>
      <c r="P17" s="77">
        <f t="shared" si="12"/>
        <v>72.17999999999999</v>
      </c>
      <c r="Q17" s="77">
        <f t="shared" si="13"/>
        <v>9.9</v>
      </c>
      <c r="R17" s="78">
        <f t="shared" si="14"/>
        <v>6.75</v>
      </c>
      <c r="S17" s="76">
        <f t="shared" si="15"/>
        <v>34.536</v>
      </c>
      <c r="T17" s="77">
        <f t="shared" si="16"/>
        <v>49.386</v>
      </c>
      <c r="U17" s="77">
        <f t="shared" si="17"/>
        <v>64.236</v>
      </c>
      <c r="V17" s="79">
        <f t="shared" si="18"/>
        <v>9</v>
      </c>
      <c r="W17" s="80">
        <f t="shared" si="19"/>
        <v>5.8500000000000005</v>
      </c>
    </row>
    <row r="18" spans="2:23" s="70" customFormat="1" ht="19.5" customHeight="1">
      <c r="B18" s="201">
        <v>1</v>
      </c>
      <c r="C18" s="205"/>
      <c r="D18" s="76">
        <f t="shared" si="0"/>
        <v>60.91</v>
      </c>
      <c r="E18" s="77">
        <f t="shared" si="1"/>
        <v>86.91</v>
      </c>
      <c r="F18" s="77">
        <f t="shared" si="2"/>
        <v>112.91</v>
      </c>
      <c r="G18" s="77">
        <f t="shared" si="3"/>
        <v>15</v>
      </c>
      <c r="H18" s="78">
        <f t="shared" si="4"/>
        <v>11</v>
      </c>
      <c r="I18" s="76">
        <f t="shared" si="5"/>
        <v>54.1</v>
      </c>
      <c r="J18" s="77">
        <f t="shared" si="6"/>
        <v>77.1</v>
      </c>
      <c r="K18" s="77">
        <f t="shared" si="7"/>
        <v>100.1</v>
      </c>
      <c r="L18" s="77">
        <f t="shared" si="8"/>
        <v>13</v>
      </c>
      <c r="M18" s="78">
        <f t="shared" si="9"/>
        <v>10</v>
      </c>
      <c r="N18" s="76">
        <f t="shared" si="10"/>
        <v>43.075</v>
      </c>
      <c r="O18" s="77">
        <f t="shared" si="11"/>
        <v>61.575</v>
      </c>
      <c r="P18" s="77">
        <f t="shared" si="12"/>
        <v>80.075</v>
      </c>
      <c r="Q18" s="77">
        <f t="shared" si="13"/>
        <v>11</v>
      </c>
      <c r="R18" s="78">
        <f t="shared" si="14"/>
        <v>7.5</v>
      </c>
      <c r="S18" s="76">
        <f t="shared" si="15"/>
        <v>38.265</v>
      </c>
      <c r="T18" s="77">
        <f t="shared" si="16"/>
        <v>54.765</v>
      </c>
      <c r="U18" s="77">
        <f t="shared" si="17"/>
        <v>71.265</v>
      </c>
      <c r="V18" s="79">
        <f t="shared" si="18"/>
        <v>10</v>
      </c>
      <c r="W18" s="80">
        <f t="shared" si="19"/>
        <v>6.5</v>
      </c>
    </row>
    <row r="19" spans="2:23" s="70" customFormat="1" ht="19.5" customHeight="1">
      <c r="B19" s="198">
        <v>1.1</v>
      </c>
      <c r="C19" s="203"/>
      <c r="D19" s="76">
        <f t="shared" si="0"/>
        <v>66.83600000000001</v>
      </c>
      <c r="E19" s="77">
        <f t="shared" si="1"/>
        <v>95.436</v>
      </c>
      <c r="F19" s="77">
        <f t="shared" si="2"/>
        <v>124.036</v>
      </c>
      <c r="G19" s="77">
        <f t="shared" si="3"/>
        <v>16.5</v>
      </c>
      <c r="H19" s="78">
        <f t="shared" si="4"/>
        <v>12.100000000000001</v>
      </c>
      <c r="I19" s="76">
        <f t="shared" si="5"/>
        <v>59.36</v>
      </c>
      <c r="J19" s="77">
        <f t="shared" si="6"/>
        <v>84.66</v>
      </c>
      <c r="K19" s="77">
        <f t="shared" si="7"/>
        <v>109.96</v>
      </c>
      <c r="L19" s="77">
        <f t="shared" si="8"/>
        <v>14.3</v>
      </c>
      <c r="M19" s="78">
        <f t="shared" si="9"/>
        <v>11</v>
      </c>
      <c r="N19" s="76">
        <f t="shared" si="10"/>
        <v>47.27</v>
      </c>
      <c r="O19" s="77">
        <f t="shared" si="11"/>
        <v>67.62</v>
      </c>
      <c r="P19" s="77">
        <f t="shared" si="12"/>
        <v>87.97</v>
      </c>
      <c r="Q19" s="77">
        <f t="shared" si="13"/>
        <v>12.100000000000001</v>
      </c>
      <c r="R19" s="78">
        <f t="shared" si="14"/>
        <v>8.25</v>
      </c>
      <c r="S19" s="76">
        <f t="shared" si="15"/>
        <v>41.994</v>
      </c>
      <c r="T19" s="77">
        <f t="shared" si="16"/>
        <v>60.144</v>
      </c>
      <c r="U19" s="77">
        <f t="shared" si="17"/>
        <v>78.29400000000001</v>
      </c>
      <c r="V19" s="79">
        <f t="shared" si="18"/>
        <v>11</v>
      </c>
      <c r="W19" s="80">
        <f t="shared" si="19"/>
        <v>7.15</v>
      </c>
    </row>
    <row r="20" spans="2:23" s="70" customFormat="1" ht="19.5" customHeight="1" thickBot="1">
      <c r="B20" s="199">
        <v>1.2</v>
      </c>
      <c r="C20" s="204"/>
      <c r="D20" s="81">
        <f t="shared" si="0"/>
        <v>72.76200000000001</v>
      </c>
      <c r="E20" s="82">
        <f t="shared" si="1"/>
        <v>103.96200000000002</v>
      </c>
      <c r="F20" s="82">
        <f t="shared" si="2"/>
        <v>135.162</v>
      </c>
      <c r="G20" s="82">
        <f t="shared" si="3"/>
        <v>18</v>
      </c>
      <c r="H20" s="83">
        <f t="shared" si="4"/>
        <v>13.2</v>
      </c>
      <c r="I20" s="81">
        <f t="shared" si="5"/>
        <v>64.62</v>
      </c>
      <c r="J20" s="82">
        <f t="shared" si="6"/>
        <v>92.22</v>
      </c>
      <c r="K20" s="82">
        <f t="shared" si="7"/>
        <v>119.82</v>
      </c>
      <c r="L20" s="82">
        <f t="shared" si="8"/>
        <v>15.6</v>
      </c>
      <c r="M20" s="83">
        <f t="shared" si="9"/>
        <v>12</v>
      </c>
      <c r="N20" s="81">
        <f t="shared" si="10"/>
        <v>51.464999999999996</v>
      </c>
      <c r="O20" s="82">
        <f t="shared" si="11"/>
        <v>73.66499999999999</v>
      </c>
      <c r="P20" s="82">
        <f t="shared" si="12"/>
        <v>95.865</v>
      </c>
      <c r="Q20" s="82">
        <f t="shared" si="13"/>
        <v>13.2</v>
      </c>
      <c r="R20" s="83">
        <f t="shared" si="14"/>
        <v>9</v>
      </c>
      <c r="S20" s="81">
        <f t="shared" si="15"/>
        <v>45.723</v>
      </c>
      <c r="T20" s="84">
        <f t="shared" si="16"/>
        <v>65.523</v>
      </c>
      <c r="U20" s="82">
        <f t="shared" si="17"/>
        <v>85.323</v>
      </c>
      <c r="V20" s="85">
        <f t="shared" si="18"/>
        <v>12</v>
      </c>
      <c r="W20" s="86">
        <f t="shared" si="19"/>
        <v>7.8</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61" t="s">
        <v>36</v>
      </c>
      <c r="C25" s="162"/>
      <c r="D25" s="159" t="s">
        <v>16</v>
      </c>
      <c r="E25" s="159"/>
      <c r="F25" s="159"/>
      <c r="G25" s="159" t="s">
        <v>17</v>
      </c>
      <c r="H25" s="159"/>
      <c r="I25" s="159"/>
      <c r="J25" s="159" t="s">
        <v>18</v>
      </c>
      <c r="K25" s="159"/>
      <c r="L25" s="159"/>
      <c r="M25" s="159" t="s">
        <v>19</v>
      </c>
      <c r="N25" s="159"/>
      <c r="O25" s="160"/>
      <c r="P25" s="2"/>
      <c r="Q25" s="2"/>
      <c r="R25" s="2"/>
      <c r="S25" s="2"/>
      <c r="T25" s="2"/>
      <c r="U25" s="2"/>
      <c r="V25" s="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1">
        <f>0.66*B27</f>
        <v>0.198</v>
      </c>
      <c r="D27" s="59">
        <f aca="true" t="shared" si="20" ref="D27:D36">E27*($D$8)</f>
        <v>2.178</v>
      </c>
      <c r="E27" s="59">
        <f aca="true" t="shared" si="21" ref="E27:E36">0.66*B27</f>
        <v>0.198</v>
      </c>
      <c r="F27" s="59">
        <f>0.15*$D$8</f>
        <v>1.65</v>
      </c>
      <c r="G27" s="59">
        <f aca="true" t="shared" si="22" ref="G27:G36">H27*($I$8)</f>
        <v>1.98</v>
      </c>
      <c r="H27" s="59">
        <f aca="true" t="shared" si="23" ref="H27:H36">0.66*B27</f>
        <v>0.198</v>
      </c>
      <c r="I27" s="59">
        <f>0.15*$I$8</f>
        <v>1.5</v>
      </c>
      <c r="J27" s="59">
        <f aca="true" t="shared" si="24" ref="J27:J36">K27*($N$8)</f>
        <v>1.485</v>
      </c>
      <c r="K27" s="59">
        <f aca="true" t="shared" si="25" ref="K27:K36">0.66*B27</f>
        <v>0.198</v>
      </c>
      <c r="L27" s="59">
        <f>0.15*$N$8</f>
        <v>1.125</v>
      </c>
      <c r="M27" s="59">
        <f aca="true" t="shared" si="26" ref="M27:M36">N27*($S$8)</f>
        <v>1.2870000000000001</v>
      </c>
      <c r="N27" s="59">
        <f aca="true" t="shared" si="27" ref="N27:N36">0.66*B27</f>
        <v>0.198</v>
      </c>
      <c r="O27" s="60">
        <f>0.15*$S$8</f>
        <v>0.975</v>
      </c>
      <c r="P27" s="2"/>
      <c r="Q27" s="2"/>
      <c r="R27" s="2"/>
      <c r="S27" s="2"/>
      <c r="T27" s="2"/>
      <c r="U27" s="2"/>
      <c r="V27" s="2"/>
      <c r="W27" s="2"/>
    </row>
    <row r="28" spans="2:23" ht="12.75">
      <c r="B28" s="55">
        <v>0.4</v>
      </c>
      <c r="C28" s="132">
        <f>0.66*B28</f>
        <v>0.264</v>
      </c>
      <c r="D28" s="45">
        <f t="shared" si="20"/>
        <v>2.904</v>
      </c>
      <c r="E28" s="45">
        <f t="shared" si="21"/>
        <v>0.264</v>
      </c>
      <c r="F28" s="59">
        <f aca="true" t="shared" si="28" ref="F28:F36">0.15*$D$8</f>
        <v>1.65</v>
      </c>
      <c r="G28" s="45">
        <f t="shared" si="22"/>
        <v>2.64</v>
      </c>
      <c r="H28" s="45">
        <f t="shared" si="23"/>
        <v>0.264</v>
      </c>
      <c r="I28" s="59">
        <f aca="true" t="shared" si="29" ref="I28:I36">0.15*$I$8</f>
        <v>1.5</v>
      </c>
      <c r="J28" s="45">
        <f t="shared" si="24"/>
        <v>1.98</v>
      </c>
      <c r="K28" s="45">
        <f t="shared" si="25"/>
        <v>0.264</v>
      </c>
      <c r="L28" s="59">
        <f aca="true" t="shared" si="30" ref="L28:L36">0.15*$N$8</f>
        <v>1.125</v>
      </c>
      <c r="M28" s="45">
        <f t="shared" si="26"/>
        <v>1.7160000000000002</v>
      </c>
      <c r="N28" s="45">
        <f t="shared" si="27"/>
        <v>0.264</v>
      </c>
      <c r="O28" s="60">
        <f aca="true" t="shared" si="31" ref="O28:O36">0.15*$S$8</f>
        <v>0.975</v>
      </c>
      <c r="P28" s="2"/>
      <c r="Q28" s="2"/>
      <c r="R28" s="2"/>
      <c r="S28" s="2"/>
      <c r="T28" s="2"/>
      <c r="U28" s="2"/>
      <c r="V28" s="2"/>
      <c r="W28" s="2"/>
    </row>
    <row r="29" spans="2:23" ht="12.75">
      <c r="B29" s="56">
        <v>0.5</v>
      </c>
      <c r="C29" s="132">
        <f>0.66*B29</f>
        <v>0.33</v>
      </c>
      <c r="D29" s="45">
        <f t="shared" si="20"/>
        <v>3.6300000000000003</v>
      </c>
      <c r="E29" s="45">
        <f t="shared" si="21"/>
        <v>0.33</v>
      </c>
      <c r="F29" s="59">
        <f t="shared" si="28"/>
        <v>1.65</v>
      </c>
      <c r="G29" s="45">
        <f t="shared" si="22"/>
        <v>3.3000000000000003</v>
      </c>
      <c r="H29" s="45">
        <f t="shared" si="23"/>
        <v>0.33</v>
      </c>
      <c r="I29" s="59">
        <f t="shared" si="29"/>
        <v>1.5</v>
      </c>
      <c r="J29" s="45">
        <f t="shared" si="24"/>
        <v>2.475</v>
      </c>
      <c r="K29" s="45">
        <f t="shared" si="25"/>
        <v>0.33</v>
      </c>
      <c r="L29" s="59">
        <f t="shared" si="30"/>
        <v>1.125</v>
      </c>
      <c r="M29" s="45">
        <f t="shared" si="26"/>
        <v>2.145</v>
      </c>
      <c r="N29" s="45">
        <f t="shared" si="27"/>
        <v>0.33</v>
      </c>
      <c r="O29" s="60">
        <f t="shared" si="31"/>
        <v>0.975</v>
      </c>
      <c r="P29" s="2"/>
      <c r="Q29" s="2"/>
      <c r="R29" s="2"/>
      <c r="S29" s="2"/>
      <c r="T29" s="2"/>
      <c r="U29" s="2"/>
      <c r="V29" s="2"/>
      <c r="W29" s="2"/>
    </row>
    <row r="30" spans="2:23" ht="12.75">
      <c r="B30" s="56">
        <v>0.6</v>
      </c>
      <c r="C30" s="132">
        <f>0.67*B30</f>
        <v>0.402</v>
      </c>
      <c r="D30" s="45">
        <f t="shared" si="20"/>
        <v>4.356</v>
      </c>
      <c r="E30" s="45">
        <f t="shared" si="21"/>
        <v>0.396</v>
      </c>
      <c r="F30" s="59">
        <f t="shared" si="28"/>
        <v>1.65</v>
      </c>
      <c r="G30" s="45">
        <f t="shared" si="22"/>
        <v>3.96</v>
      </c>
      <c r="H30" s="45">
        <f t="shared" si="23"/>
        <v>0.396</v>
      </c>
      <c r="I30" s="59">
        <f t="shared" si="29"/>
        <v>1.5</v>
      </c>
      <c r="J30" s="45">
        <f t="shared" si="24"/>
        <v>2.97</v>
      </c>
      <c r="K30" s="45">
        <f t="shared" si="25"/>
        <v>0.396</v>
      </c>
      <c r="L30" s="59">
        <f t="shared" si="30"/>
        <v>1.125</v>
      </c>
      <c r="M30" s="45">
        <f t="shared" si="26"/>
        <v>2.5740000000000003</v>
      </c>
      <c r="N30" s="45">
        <f t="shared" si="27"/>
        <v>0.396</v>
      </c>
      <c r="O30" s="60">
        <f t="shared" si="31"/>
        <v>0.975</v>
      </c>
      <c r="P30" s="2"/>
      <c r="Q30" s="2"/>
      <c r="R30" s="2"/>
      <c r="S30" s="2"/>
      <c r="T30" s="2"/>
      <c r="U30" s="2"/>
      <c r="V30" s="2"/>
      <c r="W30" s="2"/>
    </row>
    <row r="31" spans="2:23" ht="12.75">
      <c r="B31" s="56">
        <v>0.7</v>
      </c>
      <c r="C31" s="132">
        <f aca="true" t="shared" si="32" ref="C31:C36">0.67*B31</f>
        <v>0.469</v>
      </c>
      <c r="D31" s="45">
        <f t="shared" si="20"/>
        <v>5.082</v>
      </c>
      <c r="E31" s="45">
        <f t="shared" si="21"/>
        <v>0.46199999999999997</v>
      </c>
      <c r="F31" s="59">
        <f t="shared" si="28"/>
        <v>1.65</v>
      </c>
      <c r="G31" s="45">
        <f t="shared" si="22"/>
        <v>4.619999999999999</v>
      </c>
      <c r="H31" s="45">
        <f t="shared" si="23"/>
        <v>0.46199999999999997</v>
      </c>
      <c r="I31" s="59">
        <f t="shared" si="29"/>
        <v>1.5</v>
      </c>
      <c r="J31" s="45">
        <f t="shared" si="24"/>
        <v>3.465</v>
      </c>
      <c r="K31" s="45">
        <f t="shared" si="25"/>
        <v>0.46199999999999997</v>
      </c>
      <c r="L31" s="59">
        <f t="shared" si="30"/>
        <v>1.125</v>
      </c>
      <c r="M31" s="45">
        <f t="shared" si="26"/>
        <v>3.0029999999999997</v>
      </c>
      <c r="N31" s="45">
        <f t="shared" si="27"/>
        <v>0.46199999999999997</v>
      </c>
      <c r="O31" s="60">
        <f t="shared" si="31"/>
        <v>0.975</v>
      </c>
      <c r="P31" s="2"/>
      <c r="Q31" s="2"/>
      <c r="R31" s="2"/>
      <c r="S31" s="2"/>
      <c r="T31" s="2"/>
      <c r="U31" s="2"/>
      <c r="V31" s="2"/>
      <c r="W31" s="2"/>
    </row>
    <row r="32" spans="2:23" ht="12.75">
      <c r="B32" s="56">
        <v>0.8</v>
      </c>
      <c r="C32" s="132">
        <f t="shared" si="32"/>
        <v>0.536</v>
      </c>
      <c r="D32" s="45">
        <f t="shared" si="20"/>
        <v>5.808</v>
      </c>
      <c r="E32" s="45">
        <f t="shared" si="21"/>
        <v>0.528</v>
      </c>
      <c r="F32" s="59">
        <f t="shared" si="28"/>
        <v>1.65</v>
      </c>
      <c r="G32" s="45">
        <f t="shared" si="22"/>
        <v>5.28</v>
      </c>
      <c r="H32" s="45">
        <f t="shared" si="23"/>
        <v>0.528</v>
      </c>
      <c r="I32" s="59">
        <f t="shared" si="29"/>
        <v>1.5</v>
      </c>
      <c r="J32" s="45">
        <f t="shared" si="24"/>
        <v>3.96</v>
      </c>
      <c r="K32" s="45">
        <f t="shared" si="25"/>
        <v>0.528</v>
      </c>
      <c r="L32" s="59">
        <f t="shared" si="30"/>
        <v>1.125</v>
      </c>
      <c r="M32" s="45">
        <f t="shared" si="26"/>
        <v>3.4320000000000004</v>
      </c>
      <c r="N32" s="45">
        <f t="shared" si="27"/>
        <v>0.528</v>
      </c>
      <c r="O32" s="60">
        <f t="shared" si="31"/>
        <v>0.975</v>
      </c>
      <c r="P32" s="2"/>
      <c r="Q32" s="2"/>
      <c r="R32" s="2"/>
      <c r="S32" s="2"/>
      <c r="T32" s="2"/>
      <c r="U32" s="2"/>
      <c r="V32" s="2"/>
      <c r="W32" s="2"/>
    </row>
    <row r="33" spans="2:23" ht="12.75">
      <c r="B33" s="56">
        <v>0.9</v>
      </c>
      <c r="C33" s="132">
        <f t="shared" si="32"/>
        <v>0.6030000000000001</v>
      </c>
      <c r="D33" s="45">
        <f t="shared" si="20"/>
        <v>6.534000000000001</v>
      </c>
      <c r="E33" s="45">
        <f t="shared" si="21"/>
        <v>0.5940000000000001</v>
      </c>
      <c r="F33" s="59">
        <f t="shared" si="28"/>
        <v>1.65</v>
      </c>
      <c r="G33" s="45">
        <f t="shared" si="22"/>
        <v>5.940000000000001</v>
      </c>
      <c r="H33" s="45">
        <f t="shared" si="23"/>
        <v>0.5940000000000001</v>
      </c>
      <c r="I33" s="59">
        <f t="shared" si="29"/>
        <v>1.5</v>
      </c>
      <c r="J33" s="45">
        <f t="shared" si="24"/>
        <v>4.455000000000001</v>
      </c>
      <c r="K33" s="45">
        <f t="shared" si="25"/>
        <v>0.5940000000000001</v>
      </c>
      <c r="L33" s="59">
        <f t="shared" si="30"/>
        <v>1.125</v>
      </c>
      <c r="M33" s="45">
        <f t="shared" si="26"/>
        <v>3.8610000000000007</v>
      </c>
      <c r="N33" s="45">
        <f t="shared" si="27"/>
        <v>0.5940000000000001</v>
      </c>
      <c r="O33" s="60">
        <f t="shared" si="31"/>
        <v>0.975</v>
      </c>
      <c r="P33" s="2"/>
      <c r="Q33" s="2"/>
      <c r="R33" s="2"/>
      <c r="S33" s="2"/>
      <c r="T33" s="2"/>
      <c r="U33" s="2"/>
      <c r="V33" s="2"/>
      <c r="W33" s="2"/>
    </row>
    <row r="34" spans="2:23" ht="12.75">
      <c r="B34" s="56">
        <v>1</v>
      </c>
      <c r="C34" s="132">
        <f t="shared" si="32"/>
        <v>0.67</v>
      </c>
      <c r="D34" s="45">
        <f t="shared" si="20"/>
        <v>7.260000000000001</v>
      </c>
      <c r="E34" s="45">
        <f t="shared" si="21"/>
        <v>0.66</v>
      </c>
      <c r="F34" s="59">
        <f t="shared" si="28"/>
        <v>1.65</v>
      </c>
      <c r="G34" s="45">
        <f t="shared" si="22"/>
        <v>6.6000000000000005</v>
      </c>
      <c r="H34" s="45">
        <f t="shared" si="23"/>
        <v>0.66</v>
      </c>
      <c r="I34" s="59">
        <f t="shared" si="29"/>
        <v>1.5</v>
      </c>
      <c r="J34" s="45">
        <f t="shared" si="24"/>
        <v>4.95</v>
      </c>
      <c r="K34" s="45">
        <f t="shared" si="25"/>
        <v>0.66</v>
      </c>
      <c r="L34" s="59">
        <f t="shared" si="30"/>
        <v>1.125</v>
      </c>
      <c r="M34" s="45">
        <f t="shared" si="26"/>
        <v>4.29</v>
      </c>
      <c r="N34" s="45">
        <f t="shared" si="27"/>
        <v>0.66</v>
      </c>
      <c r="O34" s="60">
        <f t="shared" si="31"/>
        <v>0.975</v>
      </c>
      <c r="P34" s="2"/>
      <c r="Q34" s="2"/>
      <c r="R34" s="2"/>
      <c r="S34" s="2"/>
      <c r="T34" s="2"/>
      <c r="U34" s="2"/>
      <c r="V34" s="2"/>
      <c r="W34" s="2"/>
    </row>
    <row r="35" spans="2:23" ht="12.75">
      <c r="B35" s="56">
        <v>1.1</v>
      </c>
      <c r="C35" s="132">
        <f t="shared" si="32"/>
        <v>0.7370000000000001</v>
      </c>
      <c r="D35" s="45">
        <f t="shared" si="20"/>
        <v>7.986000000000001</v>
      </c>
      <c r="E35" s="45">
        <f t="shared" si="21"/>
        <v>0.7260000000000001</v>
      </c>
      <c r="F35" s="59">
        <f t="shared" si="28"/>
        <v>1.65</v>
      </c>
      <c r="G35" s="45">
        <f t="shared" si="22"/>
        <v>7.260000000000001</v>
      </c>
      <c r="H35" s="45">
        <f t="shared" si="23"/>
        <v>0.7260000000000001</v>
      </c>
      <c r="I35" s="59">
        <f t="shared" si="29"/>
        <v>1.5</v>
      </c>
      <c r="J35" s="45">
        <f t="shared" si="24"/>
        <v>5.445</v>
      </c>
      <c r="K35" s="45">
        <f t="shared" si="25"/>
        <v>0.7260000000000001</v>
      </c>
      <c r="L35" s="59">
        <f t="shared" si="30"/>
        <v>1.125</v>
      </c>
      <c r="M35" s="45">
        <f t="shared" si="26"/>
        <v>4.719</v>
      </c>
      <c r="N35" s="45">
        <f t="shared" si="27"/>
        <v>0.7260000000000001</v>
      </c>
      <c r="O35" s="60">
        <f t="shared" si="31"/>
        <v>0.975</v>
      </c>
      <c r="P35" s="2"/>
      <c r="Q35" s="2"/>
      <c r="R35" s="2"/>
      <c r="S35" s="2"/>
      <c r="T35" s="2"/>
      <c r="U35" s="2"/>
      <c r="V35" s="2"/>
      <c r="W35" s="2"/>
    </row>
    <row r="36" spans="2:23" ht="13.5" thickBot="1">
      <c r="B36" s="57">
        <v>1.2</v>
      </c>
      <c r="C36" s="135">
        <f t="shared" si="32"/>
        <v>0.804</v>
      </c>
      <c r="D36" s="46">
        <f t="shared" si="20"/>
        <v>8.712</v>
      </c>
      <c r="E36" s="46">
        <f t="shared" si="21"/>
        <v>0.792</v>
      </c>
      <c r="F36" s="46">
        <f t="shared" si="28"/>
        <v>1.65</v>
      </c>
      <c r="G36" s="46">
        <f t="shared" si="22"/>
        <v>7.92</v>
      </c>
      <c r="H36" s="46">
        <f t="shared" si="23"/>
        <v>0.792</v>
      </c>
      <c r="I36" s="46">
        <f t="shared" si="29"/>
        <v>1.5</v>
      </c>
      <c r="J36" s="46">
        <f t="shared" si="24"/>
        <v>5.94</v>
      </c>
      <c r="K36" s="46">
        <f t="shared" si="25"/>
        <v>0.792</v>
      </c>
      <c r="L36" s="46">
        <f t="shared" si="30"/>
        <v>1.125</v>
      </c>
      <c r="M36" s="46">
        <f t="shared" si="26"/>
        <v>5.148000000000001</v>
      </c>
      <c r="N36" s="46">
        <f t="shared" si="27"/>
        <v>0.792</v>
      </c>
      <c r="O36" s="43">
        <f t="shared" si="31"/>
        <v>0.975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2"/>
      <c r="G39" s="103"/>
      <c r="H39" s="103"/>
      <c r="I39" s="103"/>
      <c r="J39" s="103"/>
      <c r="K39" s="103"/>
      <c r="L39" s="103"/>
      <c r="M39" s="103"/>
      <c r="N39" s="103"/>
      <c r="O39" s="103"/>
      <c r="P39" s="103"/>
      <c r="Q39" s="2"/>
      <c r="R39" s="2"/>
      <c r="S39" s="2"/>
      <c r="T39" s="2"/>
      <c r="U39" s="2"/>
      <c r="V39" s="2"/>
      <c r="W39" s="2"/>
    </row>
    <row r="40" spans="2:23" ht="12.75">
      <c r="B40" s="14" t="s">
        <v>75</v>
      </c>
      <c r="C40" s="2">
        <f>H4*0.95</f>
        <v>57</v>
      </c>
      <c r="D40" s="2">
        <f>H4*1.05</f>
        <v>63</v>
      </c>
      <c r="E40" s="14" t="s">
        <v>74</v>
      </c>
      <c r="F40" s="103"/>
      <c r="G40" s="103"/>
      <c r="H40" s="103"/>
      <c r="I40" s="103"/>
      <c r="J40" s="103"/>
      <c r="K40" s="103"/>
      <c r="L40" s="103"/>
      <c r="M40" s="103"/>
      <c r="N40" s="103"/>
      <c r="O40" s="103"/>
      <c r="P40" s="103"/>
      <c r="Q40" s="2"/>
      <c r="R40" s="2"/>
      <c r="S40" s="2"/>
      <c r="T40" s="2"/>
      <c r="U40" s="2"/>
      <c r="V40" s="2"/>
      <c r="W40" s="2"/>
    </row>
    <row r="41" spans="2:23" ht="12.75">
      <c r="B41" s="2"/>
      <c r="C41" s="2"/>
      <c r="D41" s="2"/>
      <c r="E41" s="2"/>
      <c r="F41" s="103"/>
      <c r="G41" s="103"/>
      <c r="H41" s="103"/>
      <c r="I41" s="103"/>
      <c r="J41" s="103"/>
      <c r="K41" s="103"/>
      <c r="L41" s="103"/>
      <c r="M41" s="103"/>
      <c r="N41" s="103"/>
      <c r="O41" s="103"/>
      <c r="P41" s="103"/>
      <c r="Q41" s="2"/>
      <c r="R41" s="2"/>
      <c r="S41" s="2"/>
      <c r="T41" s="2"/>
      <c r="U41" s="2"/>
      <c r="V41" s="2"/>
      <c r="W41" s="2"/>
    </row>
    <row r="42" spans="2:23" ht="12.75">
      <c r="B42" s="2"/>
      <c r="C42" s="2"/>
      <c r="D42" s="2"/>
      <c r="E42" s="2"/>
      <c r="F42" s="103"/>
      <c r="G42" s="103"/>
      <c r="H42" s="103"/>
      <c r="I42" s="103"/>
      <c r="J42" s="103"/>
      <c r="K42" s="103"/>
      <c r="L42" s="103"/>
      <c r="M42" s="103"/>
      <c r="N42" s="103"/>
      <c r="O42" s="103"/>
      <c r="P42" s="103"/>
      <c r="Q42" s="2"/>
      <c r="R42" s="2"/>
      <c r="S42" s="2"/>
      <c r="T42" s="2"/>
      <c r="U42" s="2"/>
      <c r="V42" s="2"/>
      <c r="W42" s="2"/>
    </row>
    <row r="43" spans="2:23" ht="12.75">
      <c r="B43" s="2"/>
      <c r="C43" s="2"/>
      <c r="D43" s="2"/>
      <c r="E43" s="2"/>
      <c r="F43" s="103"/>
      <c r="G43" s="103"/>
      <c r="H43" s="103"/>
      <c r="I43" s="103"/>
      <c r="J43" s="103"/>
      <c r="K43" s="103"/>
      <c r="L43" s="103"/>
      <c r="M43" s="103"/>
      <c r="N43" s="103"/>
      <c r="O43" s="103"/>
      <c r="P43" s="103"/>
      <c r="Q43" s="2"/>
      <c r="R43" s="2"/>
      <c r="S43" s="2"/>
      <c r="T43" s="2"/>
      <c r="U43" s="2"/>
      <c r="V43" s="2"/>
      <c r="W43" s="2"/>
    </row>
    <row r="44" spans="2:23" ht="12.75">
      <c r="B44" s="2"/>
      <c r="C44" s="2"/>
      <c r="D44" s="2"/>
      <c r="E44" s="2"/>
      <c r="F44" s="103"/>
      <c r="G44" s="103"/>
      <c r="H44" s="103"/>
      <c r="I44" s="103"/>
      <c r="J44" s="103"/>
      <c r="K44" s="103"/>
      <c r="L44" s="103"/>
      <c r="M44" s="103"/>
      <c r="N44" s="103"/>
      <c r="O44" s="103"/>
      <c r="P44" s="103"/>
      <c r="Q44" s="2"/>
      <c r="R44" s="2"/>
      <c r="S44" s="2"/>
      <c r="T44" s="2"/>
      <c r="U44" s="2"/>
      <c r="V44" s="2"/>
      <c r="W44" s="2"/>
    </row>
    <row r="45" spans="2:23" ht="12.75">
      <c r="B45" s="2"/>
      <c r="C45" s="2"/>
      <c r="D45" s="2"/>
      <c r="E45" s="2"/>
      <c r="F45" s="103"/>
      <c r="G45" s="103"/>
      <c r="H45" s="103"/>
      <c r="I45" s="103"/>
      <c r="J45" s="103"/>
      <c r="K45" s="103"/>
      <c r="L45" s="103"/>
      <c r="M45" s="103"/>
      <c r="N45" s="103"/>
      <c r="O45" s="103"/>
      <c r="P45" s="103"/>
      <c r="Q45" s="2"/>
      <c r="R45" s="2"/>
      <c r="S45" s="2"/>
      <c r="T45" s="2"/>
      <c r="U45" s="2"/>
      <c r="V45" s="2"/>
      <c r="W45" s="2"/>
    </row>
  </sheetData>
  <sheetProtection/>
  <mergeCells count="44">
    <mergeCell ref="M25:O25"/>
    <mergeCell ref="B25:C25"/>
    <mergeCell ref="D25:F25"/>
    <mergeCell ref="G25:I25"/>
    <mergeCell ref="J25:L25"/>
    <mergeCell ref="B10:C10"/>
    <mergeCell ref="B11:C11"/>
    <mergeCell ref="B12:C12"/>
    <mergeCell ref="B13:C13"/>
    <mergeCell ref="B14:C14"/>
    <mergeCell ref="B8:C8"/>
    <mergeCell ref="E8:F8"/>
    <mergeCell ref="J8:K8"/>
    <mergeCell ref="B9:C9"/>
    <mergeCell ref="O7:P7"/>
    <mergeCell ref="Q7:Q10"/>
    <mergeCell ref="I6:M6"/>
    <mergeCell ref="N6:R6"/>
    <mergeCell ref="S6:W6"/>
    <mergeCell ref="M7:M10"/>
    <mergeCell ref="J9:K9"/>
    <mergeCell ref="O8:P8"/>
    <mergeCell ref="V7:V10"/>
    <mergeCell ref="O9:P9"/>
    <mergeCell ref="E7:F7"/>
    <mergeCell ref="G7:G10"/>
    <mergeCell ref="H7:H10"/>
    <mergeCell ref="J7:K7"/>
    <mergeCell ref="L7:L10"/>
    <mergeCell ref="W7:W10"/>
    <mergeCell ref="T8:U8"/>
    <mergeCell ref="T9:U9"/>
    <mergeCell ref="R7:R10"/>
    <mergeCell ref="T7:U7"/>
    <mergeCell ref="B6:C6"/>
    <mergeCell ref="D6:H6"/>
    <mergeCell ref="E9:F9"/>
    <mergeCell ref="B19:C19"/>
    <mergeCell ref="B20:C20"/>
    <mergeCell ref="B15:C15"/>
    <mergeCell ref="B16:C16"/>
    <mergeCell ref="B17:C17"/>
    <mergeCell ref="B18:C18"/>
    <mergeCell ref="B7:C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W45"/>
  <sheetViews>
    <sheetView tabSelected="1" zoomScalePageLayoutView="0" workbookViewId="0" topLeftCell="A1">
      <selection activeCell="B3" sqref="B3"/>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81</v>
      </c>
      <c r="C2" s="2"/>
      <c r="F2" s="3" t="s">
        <v>47</v>
      </c>
      <c r="G2" s="2"/>
      <c r="H2" s="2"/>
      <c r="I2" s="3"/>
      <c r="J2" s="2"/>
      <c r="K2" s="14" t="s">
        <v>6</v>
      </c>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50</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ht="19.5" customHeight="1">
      <c r="B7" s="163" t="s">
        <v>3</v>
      </c>
      <c r="C7" s="164"/>
      <c r="D7" s="66">
        <f>Speeds!K58</f>
        <v>21</v>
      </c>
      <c r="E7" s="157" t="s">
        <v>33</v>
      </c>
      <c r="F7" s="158"/>
      <c r="G7" s="179" t="s">
        <v>34</v>
      </c>
      <c r="H7" s="181" t="s">
        <v>35</v>
      </c>
      <c r="I7" s="44">
        <f>Speeds!K61</f>
        <v>17</v>
      </c>
      <c r="J7" s="157" t="s">
        <v>33</v>
      </c>
      <c r="K7" s="158"/>
      <c r="L7" s="169" t="s">
        <v>34</v>
      </c>
      <c r="M7" s="154" t="s">
        <v>35</v>
      </c>
      <c r="N7" s="15">
        <f>Speeds!K64</f>
        <v>14</v>
      </c>
      <c r="O7" s="157" t="s">
        <v>33</v>
      </c>
      <c r="P7" s="158"/>
      <c r="Q7" s="169" t="s">
        <v>34</v>
      </c>
      <c r="R7" s="154" t="s">
        <v>35</v>
      </c>
      <c r="S7" s="15">
        <f>Speeds!K67</f>
        <v>13.5</v>
      </c>
      <c r="T7" s="157" t="s">
        <v>33</v>
      </c>
      <c r="U7" s="158"/>
      <c r="V7" s="169" t="s">
        <v>34</v>
      </c>
      <c r="W7" s="154" t="s">
        <v>35</v>
      </c>
    </row>
    <row r="8" spans="2:23" ht="19.5" customHeight="1">
      <c r="B8" s="163" t="s">
        <v>4</v>
      </c>
      <c r="C8" s="164"/>
      <c r="D8" s="47">
        <f>Speeds!K59</f>
        <v>18</v>
      </c>
      <c r="E8" s="165" t="s">
        <v>33</v>
      </c>
      <c r="F8" s="166"/>
      <c r="G8" s="180"/>
      <c r="H8" s="182"/>
      <c r="I8" s="44">
        <f>Speeds!K62</f>
        <v>12</v>
      </c>
      <c r="J8" s="167" t="s">
        <v>33</v>
      </c>
      <c r="K8" s="168"/>
      <c r="L8" s="170"/>
      <c r="M8" s="155"/>
      <c r="N8" s="15">
        <f>Speeds!K65</f>
        <v>8.5</v>
      </c>
      <c r="O8" s="167" t="s">
        <v>33</v>
      </c>
      <c r="P8" s="168"/>
      <c r="Q8" s="170"/>
      <c r="R8" s="155"/>
      <c r="S8" s="15">
        <f>Speeds!K68</f>
        <v>7</v>
      </c>
      <c r="T8" s="167" t="s">
        <v>33</v>
      </c>
      <c r="U8" s="168"/>
      <c r="V8" s="170"/>
      <c r="W8" s="155"/>
    </row>
    <row r="9" spans="2:23" ht="19.5" customHeight="1">
      <c r="B9" s="163" t="s">
        <v>5</v>
      </c>
      <c r="C9" s="164"/>
      <c r="D9" s="47">
        <f>Speeds!K60</f>
        <v>13</v>
      </c>
      <c r="E9" s="165" t="s">
        <v>33</v>
      </c>
      <c r="F9" s="166"/>
      <c r="G9" s="180"/>
      <c r="H9" s="182"/>
      <c r="I9" s="44">
        <f>Speeds!K63</f>
        <v>9</v>
      </c>
      <c r="J9" s="173" t="s">
        <v>33</v>
      </c>
      <c r="K9" s="174"/>
      <c r="L9" s="170"/>
      <c r="M9" s="155"/>
      <c r="N9" s="15">
        <f>Speeds!K66</f>
        <v>6</v>
      </c>
      <c r="O9" s="173" t="s">
        <v>33</v>
      </c>
      <c r="P9" s="174"/>
      <c r="Q9" s="170"/>
      <c r="R9" s="155"/>
      <c r="S9" s="44">
        <f>Speeds!K69</f>
        <v>5</v>
      </c>
      <c r="T9" s="173" t="s">
        <v>33</v>
      </c>
      <c r="U9" s="174"/>
      <c r="V9" s="170"/>
      <c r="W9" s="155"/>
    </row>
    <row r="10" spans="2:23" ht="30" customHeight="1" thickBot="1">
      <c r="B10" s="171" t="s">
        <v>32</v>
      </c>
      <c r="C10" s="172"/>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206"/>
      <c r="D11" s="71">
        <f aca="true" t="shared" si="0" ref="D11:D20">G11+H11+G11+D27+H11+F27</f>
        <v>29.663999999999998</v>
      </c>
      <c r="E11" s="72">
        <f aca="true" t="shared" si="1" ref="E11:E20">D11+G11+H11</f>
        <v>41.364</v>
      </c>
      <c r="F11" s="72">
        <f aca="true" t="shared" si="2" ref="F11:F20">E11+G11+H11</f>
        <v>53.06399999999999</v>
      </c>
      <c r="G11" s="72">
        <f aca="true" t="shared" si="3" ref="G11:G20">B11*$D$7</f>
        <v>6.3</v>
      </c>
      <c r="H11" s="73">
        <f aca="true" t="shared" si="4" ref="H11:H20">B11*$D$8</f>
        <v>5.3999999999999995</v>
      </c>
      <c r="I11" s="71">
        <f aca="true" t="shared" si="5" ref="I11:I20">L11+M11+L11+G27+M11+I27</f>
        <v>21.575999999999997</v>
      </c>
      <c r="J11" s="72">
        <f aca="true" t="shared" si="6" ref="J11:J20">I11+L11+M11</f>
        <v>30.275999999999996</v>
      </c>
      <c r="K11" s="72">
        <f aca="true" t="shared" si="7" ref="K11:K20">J11+L11+M11</f>
        <v>38.976</v>
      </c>
      <c r="L11" s="72">
        <f aca="true" t="shared" si="8" ref="L11:L20">B11*$I$7</f>
        <v>5.1</v>
      </c>
      <c r="M11" s="73">
        <f aca="true" t="shared" si="9" ref="M11:M20">B11*$I$8</f>
        <v>3.5999999999999996</v>
      </c>
      <c r="N11" s="71">
        <f aca="true" t="shared" si="10" ref="N11:N20">Q11+R11+Q11+J27+R11+L27</f>
        <v>16.458</v>
      </c>
      <c r="O11" s="72">
        <f aca="true" t="shared" si="11" ref="O11:O20">N11+Q11+R11</f>
        <v>23.208</v>
      </c>
      <c r="P11" s="72">
        <f aca="true" t="shared" si="12" ref="P11:P20">O11+Q11+R11</f>
        <v>29.958</v>
      </c>
      <c r="Q11" s="72">
        <f aca="true" t="shared" si="13" ref="Q11:Q20">B11*$N$7</f>
        <v>4.2</v>
      </c>
      <c r="R11" s="73">
        <f aca="true" t="shared" si="14" ref="R11:R20">B11*$N$8</f>
        <v>2.55</v>
      </c>
      <c r="S11" s="71">
        <f aca="true" t="shared" si="15" ref="S11:S20">V11+W11+V11+M27+W11+O27</f>
        <v>14.735999999999999</v>
      </c>
      <c r="T11" s="72">
        <f aca="true" t="shared" si="16" ref="T11:T20">S11+V11+W11</f>
        <v>20.886</v>
      </c>
      <c r="U11" s="72">
        <f aca="true" t="shared" si="17" ref="U11:U20">T11+V11+W11</f>
        <v>27.036</v>
      </c>
      <c r="V11" s="74">
        <f aca="true" t="shared" si="18" ref="V11:V20">B11*$S$7</f>
        <v>4.05</v>
      </c>
      <c r="W11" s="75">
        <f aca="true" t="shared" si="19" ref="W11:W20">B11*$S$8</f>
        <v>2.1</v>
      </c>
    </row>
    <row r="12" spans="2:23" s="70" customFormat="1" ht="19.5" customHeight="1">
      <c r="B12" s="196">
        <v>0.4</v>
      </c>
      <c r="C12" s="203"/>
      <c r="D12" s="76">
        <f t="shared" si="0"/>
        <v>38.65200000000001</v>
      </c>
      <c r="E12" s="77">
        <f t="shared" si="1"/>
        <v>54.25200000000001</v>
      </c>
      <c r="F12" s="77">
        <f t="shared" si="2"/>
        <v>69.852</v>
      </c>
      <c r="G12" s="77">
        <f t="shared" si="3"/>
        <v>8.4</v>
      </c>
      <c r="H12" s="78">
        <f t="shared" si="4"/>
        <v>7.2</v>
      </c>
      <c r="I12" s="76">
        <f t="shared" si="5"/>
        <v>28.168000000000003</v>
      </c>
      <c r="J12" s="77">
        <f t="shared" si="6"/>
        <v>39.768</v>
      </c>
      <c r="K12" s="77">
        <f t="shared" si="7"/>
        <v>51.367999999999995</v>
      </c>
      <c r="L12" s="77">
        <f t="shared" si="8"/>
        <v>6.800000000000001</v>
      </c>
      <c r="M12" s="78">
        <f t="shared" si="9"/>
        <v>4.800000000000001</v>
      </c>
      <c r="N12" s="76">
        <f t="shared" si="10"/>
        <v>21.519</v>
      </c>
      <c r="O12" s="77">
        <f t="shared" si="11"/>
        <v>30.519</v>
      </c>
      <c r="P12" s="77">
        <f t="shared" si="12"/>
        <v>39.519</v>
      </c>
      <c r="Q12" s="77">
        <f t="shared" si="13"/>
        <v>5.6000000000000005</v>
      </c>
      <c r="R12" s="78">
        <f t="shared" si="14"/>
        <v>3.4000000000000004</v>
      </c>
      <c r="S12" s="76">
        <f t="shared" si="15"/>
        <v>19.298000000000002</v>
      </c>
      <c r="T12" s="77">
        <f t="shared" si="16"/>
        <v>27.498</v>
      </c>
      <c r="U12" s="77">
        <f t="shared" si="17"/>
        <v>35.698</v>
      </c>
      <c r="V12" s="79">
        <f t="shared" si="18"/>
        <v>5.4</v>
      </c>
      <c r="W12" s="80">
        <f t="shared" si="19"/>
        <v>2.8000000000000003</v>
      </c>
    </row>
    <row r="13" spans="2:23" s="70" customFormat="1" ht="19.5" customHeight="1">
      <c r="B13" s="198">
        <v>0.5</v>
      </c>
      <c r="C13" s="203"/>
      <c r="D13" s="76">
        <f t="shared" si="0"/>
        <v>47.64</v>
      </c>
      <c r="E13" s="77">
        <f t="shared" si="1"/>
        <v>67.14</v>
      </c>
      <c r="F13" s="77">
        <f t="shared" si="2"/>
        <v>86.64</v>
      </c>
      <c r="G13" s="77">
        <f t="shared" si="3"/>
        <v>10.5</v>
      </c>
      <c r="H13" s="78">
        <f t="shared" si="4"/>
        <v>9</v>
      </c>
      <c r="I13" s="76">
        <f t="shared" si="5"/>
        <v>34.76</v>
      </c>
      <c r="J13" s="77">
        <f t="shared" si="6"/>
        <v>49.26</v>
      </c>
      <c r="K13" s="77">
        <f t="shared" si="7"/>
        <v>63.76</v>
      </c>
      <c r="L13" s="77">
        <f t="shared" si="8"/>
        <v>8.5</v>
      </c>
      <c r="M13" s="78">
        <f t="shared" si="9"/>
        <v>6</v>
      </c>
      <c r="N13" s="76">
        <f t="shared" si="10"/>
        <v>26.58</v>
      </c>
      <c r="O13" s="77">
        <f t="shared" si="11"/>
        <v>37.83</v>
      </c>
      <c r="P13" s="77">
        <f t="shared" si="12"/>
        <v>49.08</v>
      </c>
      <c r="Q13" s="77">
        <f t="shared" si="13"/>
        <v>7</v>
      </c>
      <c r="R13" s="78">
        <f t="shared" si="14"/>
        <v>4.25</v>
      </c>
      <c r="S13" s="76">
        <f t="shared" si="15"/>
        <v>23.86</v>
      </c>
      <c r="T13" s="77">
        <f t="shared" si="16"/>
        <v>34.11</v>
      </c>
      <c r="U13" s="77">
        <f t="shared" si="17"/>
        <v>44.36</v>
      </c>
      <c r="V13" s="79">
        <f t="shared" si="18"/>
        <v>6.75</v>
      </c>
      <c r="W13" s="80">
        <f t="shared" si="19"/>
        <v>3.5</v>
      </c>
    </row>
    <row r="14" spans="2:23" s="70" customFormat="1" ht="19.5" customHeight="1">
      <c r="B14" s="198">
        <v>0.6</v>
      </c>
      <c r="C14" s="203"/>
      <c r="D14" s="76">
        <f t="shared" si="0"/>
        <v>56.628</v>
      </c>
      <c r="E14" s="77">
        <f t="shared" si="1"/>
        <v>80.02799999999999</v>
      </c>
      <c r="F14" s="77">
        <f t="shared" si="2"/>
        <v>103.42799999999998</v>
      </c>
      <c r="G14" s="77">
        <f t="shared" si="3"/>
        <v>12.6</v>
      </c>
      <c r="H14" s="78">
        <f t="shared" si="4"/>
        <v>10.799999999999999</v>
      </c>
      <c r="I14" s="76">
        <f t="shared" si="5"/>
        <v>41.35199999999999</v>
      </c>
      <c r="J14" s="77">
        <f t="shared" si="6"/>
        <v>58.751999999999995</v>
      </c>
      <c r="K14" s="77">
        <f t="shared" si="7"/>
        <v>76.152</v>
      </c>
      <c r="L14" s="77">
        <f t="shared" si="8"/>
        <v>10.2</v>
      </c>
      <c r="M14" s="78">
        <f t="shared" si="9"/>
        <v>7.199999999999999</v>
      </c>
      <c r="N14" s="76">
        <f t="shared" si="10"/>
        <v>31.641</v>
      </c>
      <c r="O14" s="77">
        <f t="shared" si="11"/>
        <v>45.141</v>
      </c>
      <c r="P14" s="77">
        <f t="shared" si="12"/>
        <v>58.641</v>
      </c>
      <c r="Q14" s="77">
        <f t="shared" si="13"/>
        <v>8.4</v>
      </c>
      <c r="R14" s="78">
        <f t="shared" si="14"/>
        <v>5.1</v>
      </c>
      <c r="S14" s="76">
        <f t="shared" si="15"/>
        <v>28.421999999999997</v>
      </c>
      <c r="T14" s="77">
        <f t="shared" si="16"/>
        <v>40.722</v>
      </c>
      <c r="U14" s="77">
        <f t="shared" si="17"/>
        <v>53.022000000000006</v>
      </c>
      <c r="V14" s="79">
        <f t="shared" si="18"/>
        <v>8.1</v>
      </c>
      <c r="W14" s="80">
        <f t="shared" si="19"/>
        <v>4.2</v>
      </c>
    </row>
    <row r="15" spans="2:23" s="70" customFormat="1" ht="19.5" customHeight="1">
      <c r="B15" s="198">
        <v>0.7</v>
      </c>
      <c r="C15" s="203"/>
      <c r="D15" s="76">
        <f t="shared" si="0"/>
        <v>65.616</v>
      </c>
      <c r="E15" s="77">
        <f t="shared" si="1"/>
        <v>92.916</v>
      </c>
      <c r="F15" s="77">
        <f t="shared" si="2"/>
        <v>120.216</v>
      </c>
      <c r="G15" s="77">
        <f t="shared" si="3"/>
        <v>14.7</v>
      </c>
      <c r="H15" s="78">
        <f t="shared" si="4"/>
        <v>12.6</v>
      </c>
      <c r="I15" s="76">
        <f t="shared" si="5"/>
        <v>47.94399999999999</v>
      </c>
      <c r="J15" s="77">
        <f t="shared" si="6"/>
        <v>68.24399999999999</v>
      </c>
      <c r="K15" s="77">
        <f t="shared" si="7"/>
        <v>88.54399999999998</v>
      </c>
      <c r="L15" s="77">
        <f t="shared" si="8"/>
        <v>11.899999999999999</v>
      </c>
      <c r="M15" s="78">
        <f t="shared" si="9"/>
        <v>8.399999999999999</v>
      </c>
      <c r="N15" s="76">
        <f t="shared" si="10"/>
        <v>36.70199999999999</v>
      </c>
      <c r="O15" s="77">
        <f t="shared" si="11"/>
        <v>52.451999999999984</v>
      </c>
      <c r="P15" s="77">
        <f t="shared" si="12"/>
        <v>68.20199999999998</v>
      </c>
      <c r="Q15" s="77">
        <f t="shared" si="13"/>
        <v>9.799999999999999</v>
      </c>
      <c r="R15" s="78">
        <f t="shared" si="14"/>
        <v>5.949999999999999</v>
      </c>
      <c r="S15" s="76">
        <f t="shared" si="15"/>
        <v>32.983999999999995</v>
      </c>
      <c r="T15" s="77">
        <f t="shared" si="16"/>
        <v>47.333999999999996</v>
      </c>
      <c r="U15" s="77">
        <f t="shared" si="17"/>
        <v>61.68399999999999</v>
      </c>
      <c r="V15" s="79">
        <f t="shared" si="18"/>
        <v>9.45</v>
      </c>
      <c r="W15" s="80">
        <f t="shared" si="19"/>
        <v>4.8999999999999995</v>
      </c>
    </row>
    <row r="16" spans="2:23" s="70" customFormat="1" ht="19.5" customHeight="1">
      <c r="B16" s="198">
        <v>0.8</v>
      </c>
      <c r="C16" s="203"/>
      <c r="D16" s="76">
        <f t="shared" si="0"/>
        <v>74.60400000000001</v>
      </c>
      <c r="E16" s="77">
        <f t="shared" si="1"/>
        <v>105.80400000000002</v>
      </c>
      <c r="F16" s="77">
        <f t="shared" si="2"/>
        <v>137.00400000000002</v>
      </c>
      <c r="G16" s="77">
        <f t="shared" si="3"/>
        <v>16.8</v>
      </c>
      <c r="H16" s="78">
        <f t="shared" si="4"/>
        <v>14.4</v>
      </c>
      <c r="I16" s="76">
        <f t="shared" si="5"/>
        <v>54.536</v>
      </c>
      <c r="J16" s="77">
        <f t="shared" si="6"/>
        <v>77.73599999999999</v>
      </c>
      <c r="K16" s="77">
        <f t="shared" si="7"/>
        <v>100.93599999999998</v>
      </c>
      <c r="L16" s="77">
        <f t="shared" si="8"/>
        <v>13.600000000000001</v>
      </c>
      <c r="M16" s="78">
        <f t="shared" si="9"/>
        <v>9.600000000000001</v>
      </c>
      <c r="N16" s="76">
        <f t="shared" si="10"/>
        <v>41.763</v>
      </c>
      <c r="O16" s="77">
        <f t="shared" si="11"/>
        <v>59.763000000000005</v>
      </c>
      <c r="P16" s="77">
        <f t="shared" si="12"/>
        <v>77.763</v>
      </c>
      <c r="Q16" s="77">
        <f t="shared" si="13"/>
        <v>11.200000000000001</v>
      </c>
      <c r="R16" s="78">
        <f t="shared" si="14"/>
        <v>6.800000000000001</v>
      </c>
      <c r="S16" s="76">
        <f t="shared" si="15"/>
        <v>37.546</v>
      </c>
      <c r="T16" s="77">
        <f t="shared" si="16"/>
        <v>53.946000000000005</v>
      </c>
      <c r="U16" s="77">
        <f t="shared" si="17"/>
        <v>70.346</v>
      </c>
      <c r="V16" s="79">
        <f t="shared" si="18"/>
        <v>10.8</v>
      </c>
      <c r="W16" s="80">
        <f t="shared" si="19"/>
        <v>5.6000000000000005</v>
      </c>
    </row>
    <row r="17" spans="2:23" s="70" customFormat="1" ht="19.5" customHeight="1">
      <c r="B17" s="198">
        <v>0.9</v>
      </c>
      <c r="C17" s="203"/>
      <c r="D17" s="76">
        <f t="shared" si="0"/>
        <v>83.59200000000001</v>
      </c>
      <c r="E17" s="77">
        <f t="shared" si="1"/>
        <v>118.69200000000002</v>
      </c>
      <c r="F17" s="77">
        <f t="shared" si="2"/>
        <v>153.792</v>
      </c>
      <c r="G17" s="77">
        <f t="shared" si="3"/>
        <v>18.900000000000002</v>
      </c>
      <c r="H17" s="78">
        <f t="shared" si="4"/>
        <v>16.2</v>
      </c>
      <c r="I17" s="76">
        <f t="shared" si="5"/>
        <v>61.128</v>
      </c>
      <c r="J17" s="77">
        <f t="shared" si="6"/>
        <v>87.228</v>
      </c>
      <c r="K17" s="77">
        <f t="shared" si="7"/>
        <v>113.32799999999999</v>
      </c>
      <c r="L17" s="77">
        <f t="shared" si="8"/>
        <v>15.3</v>
      </c>
      <c r="M17" s="78">
        <f t="shared" si="9"/>
        <v>10.8</v>
      </c>
      <c r="N17" s="76">
        <f t="shared" si="10"/>
        <v>46.824</v>
      </c>
      <c r="O17" s="77">
        <f t="shared" si="11"/>
        <v>67.074</v>
      </c>
      <c r="P17" s="77">
        <f t="shared" si="12"/>
        <v>87.324</v>
      </c>
      <c r="Q17" s="77">
        <f t="shared" si="13"/>
        <v>12.6</v>
      </c>
      <c r="R17" s="78">
        <f t="shared" si="14"/>
        <v>7.65</v>
      </c>
      <c r="S17" s="76">
        <f t="shared" si="15"/>
        <v>42.108</v>
      </c>
      <c r="T17" s="77">
        <f t="shared" si="16"/>
        <v>60.55799999999999</v>
      </c>
      <c r="U17" s="77">
        <f t="shared" si="17"/>
        <v>79.008</v>
      </c>
      <c r="V17" s="79">
        <f t="shared" si="18"/>
        <v>12.15</v>
      </c>
      <c r="W17" s="80">
        <f t="shared" si="19"/>
        <v>6.3</v>
      </c>
    </row>
    <row r="18" spans="2:23" s="70" customFormat="1" ht="19.5" customHeight="1">
      <c r="B18" s="201">
        <v>1</v>
      </c>
      <c r="C18" s="205"/>
      <c r="D18" s="76">
        <f t="shared" si="0"/>
        <v>92.58</v>
      </c>
      <c r="E18" s="77">
        <f t="shared" si="1"/>
        <v>131.57999999999998</v>
      </c>
      <c r="F18" s="77">
        <f t="shared" si="2"/>
        <v>170.57999999999998</v>
      </c>
      <c r="G18" s="77">
        <f t="shared" si="3"/>
        <v>21</v>
      </c>
      <c r="H18" s="78">
        <f t="shared" si="4"/>
        <v>18</v>
      </c>
      <c r="I18" s="76">
        <f t="shared" si="5"/>
        <v>67.72</v>
      </c>
      <c r="J18" s="77">
        <f t="shared" si="6"/>
        <v>96.72</v>
      </c>
      <c r="K18" s="77">
        <f t="shared" si="7"/>
        <v>125.72</v>
      </c>
      <c r="L18" s="77">
        <f t="shared" si="8"/>
        <v>17</v>
      </c>
      <c r="M18" s="78">
        <f t="shared" si="9"/>
        <v>12</v>
      </c>
      <c r="N18" s="76">
        <f t="shared" si="10"/>
        <v>51.885</v>
      </c>
      <c r="O18" s="77">
        <f t="shared" si="11"/>
        <v>74.38499999999999</v>
      </c>
      <c r="P18" s="77">
        <f t="shared" si="12"/>
        <v>96.88499999999999</v>
      </c>
      <c r="Q18" s="77">
        <f t="shared" si="13"/>
        <v>14</v>
      </c>
      <c r="R18" s="78">
        <f t="shared" si="14"/>
        <v>8.5</v>
      </c>
      <c r="S18" s="76">
        <f t="shared" si="15"/>
        <v>46.669999999999995</v>
      </c>
      <c r="T18" s="77">
        <f t="shared" si="16"/>
        <v>67.16999999999999</v>
      </c>
      <c r="U18" s="77">
        <f t="shared" si="17"/>
        <v>87.66999999999999</v>
      </c>
      <c r="V18" s="79">
        <f t="shared" si="18"/>
        <v>13.5</v>
      </c>
      <c r="W18" s="80">
        <f t="shared" si="19"/>
        <v>7</v>
      </c>
    </row>
    <row r="19" spans="2:23" s="70" customFormat="1" ht="19.5" customHeight="1">
      <c r="B19" s="198">
        <v>1.1</v>
      </c>
      <c r="C19" s="203"/>
      <c r="D19" s="76">
        <f t="shared" si="0"/>
        <v>101.568</v>
      </c>
      <c r="E19" s="77">
        <f t="shared" si="1"/>
        <v>144.46800000000002</v>
      </c>
      <c r="F19" s="77">
        <f t="shared" si="2"/>
        <v>187.36800000000002</v>
      </c>
      <c r="G19" s="77">
        <f t="shared" si="3"/>
        <v>23.1</v>
      </c>
      <c r="H19" s="78">
        <f t="shared" si="4"/>
        <v>19.8</v>
      </c>
      <c r="I19" s="76">
        <f t="shared" si="5"/>
        <v>74.31200000000001</v>
      </c>
      <c r="J19" s="77">
        <f t="shared" si="6"/>
        <v>106.21200000000002</v>
      </c>
      <c r="K19" s="77">
        <f t="shared" si="7"/>
        <v>138.11200000000002</v>
      </c>
      <c r="L19" s="77">
        <f t="shared" si="8"/>
        <v>18.700000000000003</v>
      </c>
      <c r="M19" s="78">
        <f t="shared" si="9"/>
        <v>13.200000000000001</v>
      </c>
      <c r="N19" s="76">
        <f t="shared" si="10"/>
        <v>56.946000000000005</v>
      </c>
      <c r="O19" s="77">
        <f t="shared" si="11"/>
        <v>81.696</v>
      </c>
      <c r="P19" s="77">
        <f t="shared" si="12"/>
        <v>106.446</v>
      </c>
      <c r="Q19" s="77">
        <f t="shared" si="13"/>
        <v>15.400000000000002</v>
      </c>
      <c r="R19" s="78">
        <f t="shared" si="14"/>
        <v>9.350000000000001</v>
      </c>
      <c r="S19" s="76">
        <f t="shared" si="15"/>
        <v>51.232000000000006</v>
      </c>
      <c r="T19" s="77">
        <f t="shared" si="16"/>
        <v>73.78200000000001</v>
      </c>
      <c r="U19" s="77">
        <f t="shared" si="17"/>
        <v>96.33200000000001</v>
      </c>
      <c r="V19" s="79">
        <f t="shared" si="18"/>
        <v>14.850000000000001</v>
      </c>
      <c r="W19" s="80">
        <f t="shared" si="19"/>
        <v>7.700000000000001</v>
      </c>
    </row>
    <row r="20" spans="2:23" s="70" customFormat="1" ht="19.5" customHeight="1" thickBot="1">
      <c r="B20" s="199">
        <v>1.2</v>
      </c>
      <c r="C20" s="204"/>
      <c r="D20" s="81">
        <f t="shared" si="0"/>
        <v>110.556</v>
      </c>
      <c r="E20" s="82">
        <f t="shared" si="1"/>
        <v>157.356</v>
      </c>
      <c r="F20" s="82">
        <f t="shared" si="2"/>
        <v>204.15599999999998</v>
      </c>
      <c r="G20" s="82">
        <f t="shared" si="3"/>
        <v>25.2</v>
      </c>
      <c r="H20" s="83">
        <f t="shared" si="4"/>
        <v>21.599999999999998</v>
      </c>
      <c r="I20" s="81">
        <f t="shared" si="5"/>
        <v>80.90399999999998</v>
      </c>
      <c r="J20" s="82">
        <f t="shared" si="6"/>
        <v>115.70399999999998</v>
      </c>
      <c r="K20" s="82">
        <f t="shared" si="7"/>
        <v>150.504</v>
      </c>
      <c r="L20" s="82">
        <f t="shared" si="8"/>
        <v>20.4</v>
      </c>
      <c r="M20" s="83">
        <f t="shared" si="9"/>
        <v>14.399999999999999</v>
      </c>
      <c r="N20" s="81">
        <f t="shared" si="10"/>
        <v>62.007</v>
      </c>
      <c r="O20" s="82">
        <f t="shared" si="11"/>
        <v>89.007</v>
      </c>
      <c r="P20" s="82">
        <f t="shared" si="12"/>
        <v>116.007</v>
      </c>
      <c r="Q20" s="82">
        <f t="shared" si="13"/>
        <v>16.8</v>
      </c>
      <c r="R20" s="83">
        <f t="shared" si="14"/>
        <v>10.2</v>
      </c>
      <c r="S20" s="81">
        <f t="shared" si="15"/>
        <v>55.79399999999999</v>
      </c>
      <c r="T20" s="84">
        <f t="shared" si="16"/>
        <v>80.39399999999999</v>
      </c>
      <c r="U20" s="82">
        <f t="shared" si="17"/>
        <v>104.994</v>
      </c>
      <c r="V20" s="85">
        <f t="shared" si="18"/>
        <v>16.2</v>
      </c>
      <c r="W20" s="86">
        <f t="shared" si="19"/>
        <v>8.4</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61" t="s">
        <v>36</v>
      </c>
      <c r="C25" s="162"/>
      <c r="D25" s="159" t="s">
        <v>16</v>
      </c>
      <c r="E25" s="159"/>
      <c r="F25" s="159"/>
      <c r="G25" s="159" t="s">
        <v>17</v>
      </c>
      <c r="H25" s="159"/>
      <c r="I25" s="159"/>
      <c r="J25" s="159" t="s">
        <v>18</v>
      </c>
      <c r="K25" s="159"/>
      <c r="L25" s="159"/>
      <c r="M25" s="159" t="s">
        <v>19</v>
      </c>
      <c r="N25" s="159"/>
      <c r="O25" s="160"/>
      <c r="P25" s="2"/>
      <c r="Q25" s="2"/>
      <c r="R25" s="2"/>
      <c r="S25" s="2"/>
      <c r="T25" s="2"/>
      <c r="U25" s="2"/>
      <c r="V25" s="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1">
        <f>0.66*B27</f>
        <v>0.198</v>
      </c>
      <c r="D27" s="59">
        <f aca="true" t="shared" si="20" ref="D27:D36">E27*($D$8)</f>
        <v>3.564</v>
      </c>
      <c r="E27" s="59">
        <f aca="true" t="shared" si="21" ref="E27:E36">0.66*B27</f>
        <v>0.198</v>
      </c>
      <c r="F27" s="59">
        <f>0.15*$D$8</f>
        <v>2.6999999999999997</v>
      </c>
      <c r="G27" s="59">
        <f aca="true" t="shared" si="22" ref="G27:G36">H27*($I$8)</f>
        <v>2.3760000000000003</v>
      </c>
      <c r="H27" s="59">
        <f aca="true" t="shared" si="23" ref="H27:H36">0.66*B27</f>
        <v>0.198</v>
      </c>
      <c r="I27" s="59">
        <f>0.15*$I$8</f>
        <v>1.7999999999999998</v>
      </c>
      <c r="J27" s="59">
        <f aca="true" t="shared" si="24" ref="J27:J36">K27*($N$8)</f>
        <v>1.683</v>
      </c>
      <c r="K27" s="59">
        <f aca="true" t="shared" si="25" ref="K27:K36">0.66*B27</f>
        <v>0.198</v>
      </c>
      <c r="L27" s="59">
        <f>0.15*$N$8</f>
        <v>1.275</v>
      </c>
      <c r="M27" s="59">
        <f aca="true" t="shared" si="26" ref="M27:M36">N27*($S$8)</f>
        <v>1.3860000000000001</v>
      </c>
      <c r="N27" s="59">
        <f aca="true" t="shared" si="27" ref="N27:N36">0.66*B27</f>
        <v>0.198</v>
      </c>
      <c r="O27" s="60">
        <f>0.15*$S$8</f>
        <v>1.05</v>
      </c>
      <c r="P27" s="2"/>
      <c r="Q27" s="2"/>
      <c r="R27" s="2"/>
      <c r="S27" s="2"/>
      <c r="T27" s="2"/>
      <c r="U27" s="2"/>
      <c r="V27" s="2"/>
      <c r="W27" s="2"/>
    </row>
    <row r="28" spans="2:23" ht="12.75">
      <c r="B28" s="55">
        <v>0.4</v>
      </c>
      <c r="C28" s="132">
        <f>0.66*B28</f>
        <v>0.264</v>
      </c>
      <c r="D28" s="45">
        <f t="shared" si="20"/>
        <v>4.752000000000001</v>
      </c>
      <c r="E28" s="45">
        <f t="shared" si="21"/>
        <v>0.264</v>
      </c>
      <c r="F28" s="59">
        <f aca="true" t="shared" si="28" ref="F28:F36">0.15*$D$8</f>
        <v>2.6999999999999997</v>
      </c>
      <c r="G28" s="45">
        <f t="shared" si="22"/>
        <v>3.168</v>
      </c>
      <c r="H28" s="45">
        <f t="shared" si="23"/>
        <v>0.264</v>
      </c>
      <c r="I28" s="59">
        <f aca="true" t="shared" si="29" ref="I28:I36">0.15*$I$8</f>
        <v>1.7999999999999998</v>
      </c>
      <c r="J28" s="45">
        <f t="shared" si="24"/>
        <v>2.244</v>
      </c>
      <c r="K28" s="45">
        <f t="shared" si="25"/>
        <v>0.264</v>
      </c>
      <c r="L28" s="59">
        <f aca="true" t="shared" si="30" ref="L28:L36">0.15*$N$8</f>
        <v>1.275</v>
      </c>
      <c r="M28" s="45">
        <f t="shared" si="26"/>
        <v>1.848</v>
      </c>
      <c r="N28" s="45">
        <f t="shared" si="27"/>
        <v>0.264</v>
      </c>
      <c r="O28" s="60">
        <f aca="true" t="shared" si="31" ref="O28:O36">0.15*$S$8</f>
        <v>1.05</v>
      </c>
      <c r="P28" s="2"/>
      <c r="Q28" s="2"/>
      <c r="R28" s="2"/>
      <c r="S28" s="2"/>
      <c r="T28" s="2"/>
      <c r="U28" s="2"/>
      <c r="V28" s="2"/>
      <c r="W28" s="2"/>
    </row>
    <row r="29" spans="2:23" ht="12.75">
      <c r="B29" s="56">
        <v>0.5</v>
      </c>
      <c r="C29" s="132">
        <f>0.66*B29</f>
        <v>0.33</v>
      </c>
      <c r="D29" s="45">
        <f t="shared" si="20"/>
        <v>5.94</v>
      </c>
      <c r="E29" s="45">
        <f t="shared" si="21"/>
        <v>0.33</v>
      </c>
      <c r="F29" s="59">
        <f t="shared" si="28"/>
        <v>2.6999999999999997</v>
      </c>
      <c r="G29" s="45">
        <f t="shared" si="22"/>
        <v>3.96</v>
      </c>
      <c r="H29" s="45">
        <f t="shared" si="23"/>
        <v>0.33</v>
      </c>
      <c r="I29" s="59">
        <f t="shared" si="29"/>
        <v>1.7999999999999998</v>
      </c>
      <c r="J29" s="45">
        <f t="shared" si="24"/>
        <v>2.805</v>
      </c>
      <c r="K29" s="45">
        <f t="shared" si="25"/>
        <v>0.33</v>
      </c>
      <c r="L29" s="59">
        <f t="shared" si="30"/>
        <v>1.275</v>
      </c>
      <c r="M29" s="45">
        <f t="shared" si="26"/>
        <v>2.31</v>
      </c>
      <c r="N29" s="45">
        <f t="shared" si="27"/>
        <v>0.33</v>
      </c>
      <c r="O29" s="60">
        <f t="shared" si="31"/>
        <v>1.05</v>
      </c>
      <c r="P29" s="2"/>
      <c r="Q29" s="2"/>
      <c r="R29" s="2"/>
      <c r="S29" s="2"/>
      <c r="T29" s="2"/>
      <c r="U29" s="2"/>
      <c r="V29" s="2"/>
      <c r="W29" s="2"/>
    </row>
    <row r="30" spans="2:23" ht="12.75">
      <c r="B30" s="56">
        <v>0.6</v>
      </c>
      <c r="C30" s="132">
        <f>0.67*B30</f>
        <v>0.402</v>
      </c>
      <c r="D30" s="45">
        <f t="shared" si="20"/>
        <v>7.128</v>
      </c>
      <c r="E30" s="45">
        <f t="shared" si="21"/>
        <v>0.396</v>
      </c>
      <c r="F30" s="59">
        <f t="shared" si="28"/>
        <v>2.6999999999999997</v>
      </c>
      <c r="G30" s="45">
        <f t="shared" si="22"/>
        <v>4.752000000000001</v>
      </c>
      <c r="H30" s="45">
        <f t="shared" si="23"/>
        <v>0.396</v>
      </c>
      <c r="I30" s="59">
        <f t="shared" si="29"/>
        <v>1.7999999999999998</v>
      </c>
      <c r="J30" s="45">
        <f t="shared" si="24"/>
        <v>3.366</v>
      </c>
      <c r="K30" s="45">
        <f t="shared" si="25"/>
        <v>0.396</v>
      </c>
      <c r="L30" s="59">
        <f t="shared" si="30"/>
        <v>1.275</v>
      </c>
      <c r="M30" s="45">
        <f t="shared" si="26"/>
        <v>2.7720000000000002</v>
      </c>
      <c r="N30" s="45">
        <f t="shared" si="27"/>
        <v>0.396</v>
      </c>
      <c r="O30" s="60">
        <f t="shared" si="31"/>
        <v>1.05</v>
      </c>
      <c r="P30" s="2"/>
      <c r="Q30" s="2"/>
      <c r="R30" s="2"/>
      <c r="S30" s="2"/>
      <c r="T30" s="2"/>
      <c r="U30" s="2"/>
      <c r="V30" s="2"/>
      <c r="W30" s="2"/>
    </row>
    <row r="31" spans="2:23" ht="12.75">
      <c r="B31" s="56">
        <v>0.7</v>
      </c>
      <c r="C31" s="132">
        <f aca="true" t="shared" si="32" ref="C31:C36">0.67*B31</f>
        <v>0.469</v>
      </c>
      <c r="D31" s="45">
        <f t="shared" si="20"/>
        <v>8.315999999999999</v>
      </c>
      <c r="E31" s="45">
        <f t="shared" si="21"/>
        <v>0.46199999999999997</v>
      </c>
      <c r="F31" s="59">
        <f t="shared" si="28"/>
        <v>2.6999999999999997</v>
      </c>
      <c r="G31" s="45">
        <f t="shared" si="22"/>
        <v>5.544</v>
      </c>
      <c r="H31" s="45">
        <f t="shared" si="23"/>
        <v>0.46199999999999997</v>
      </c>
      <c r="I31" s="59">
        <f t="shared" si="29"/>
        <v>1.7999999999999998</v>
      </c>
      <c r="J31" s="45">
        <f t="shared" si="24"/>
        <v>3.9269999999999996</v>
      </c>
      <c r="K31" s="45">
        <f t="shared" si="25"/>
        <v>0.46199999999999997</v>
      </c>
      <c r="L31" s="59">
        <f t="shared" si="30"/>
        <v>1.275</v>
      </c>
      <c r="M31" s="45">
        <f t="shared" si="26"/>
        <v>3.234</v>
      </c>
      <c r="N31" s="45">
        <f t="shared" si="27"/>
        <v>0.46199999999999997</v>
      </c>
      <c r="O31" s="60">
        <f t="shared" si="31"/>
        <v>1.05</v>
      </c>
      <c r="P31" s="2"/>
      <c r="Q31" s="2"/>
      <c r="R31" s="2"/>
      <c r="S31" s="2"/>
      <c r="T31" s="2"/>
      <c r="U31" s="2"/>
      <c r="V31" s="2"/>
      <c r="W31" s="2"/>
    </row>
    <row r="32" spans="2:23" ht="12.75">
      <c r="B32" s="56">
        <v>0.8</v>
      </c>
      <c r="C32" s="132">
        <f t="shared" si="32"/>
        <v>0.536</v>
      </c>
      <c r="D32" s="45">
        <f t="shared" si="20"/>
        <v>9.504000000000001</v>
      </c>
      <c r="E32" s="45">
        <f t="shared" si="21"/>
        <v>0.528</v>
      </c>
      <c r="F32" s="59">
        <f t="shared" si="28"/>
        <v>2.6999999999999997</v>
      </c>
      <c r="G32" s="45">
        <f t="shared" si="22"/>
        <v>6.336</v>
      </c>
      <c r="H32" s="45">
        <f t="shared" si="23"/>
        <v>0.528</v>
      </c>
      <c r="I32" s="59">
        <f t="shared" si="29"/>
        <v>1.7999999999999998</v>
      </c>
      <c r="J32" s="45">
        <f t="shared" si="24"/>
        <v>4.488</v>
      </c>
      <c r="K32" s="45">
        <f t="shared" si="25"/>
        <v>0.528</v>
      </c>
      <c r="L32" s="59">
        <f t="shared" si="30"/>
        <v>1.275</v>
      </c>
      <c r="M32" s="45">
        <f t="shared" si="26"/>
        <v>3.696</v>
      </c>
      <c r="N32" s="45">
        <f t="shared" si="27"/>
        <v>0.528</v>
      </c>
      <c r="O32" s="60">
        <f t="shared" si="31"/>
        <v>1.05</v>
      </c>
      <c r="P32" s="2"/>
      <c r="Q32" s="2"/>
      <c r="R32" s="2"/>
      <c r="S32" s="2"/>
      <c r="T32" s="2"/>
      <c r="U32" s="2"/>
      <c r="V32" s="2"/>
      <c r="W32" s="2"/>
    </row>
    <row r="33" spans="2:23" ht="12.75">
      <c r="B33" s="56">
        <v>0.9</v>
      </c>
      <c r="C33" s="132">
        <f t="shared" si="32"/>
        <v>0.6030000000000001</v>
      </c>
      <c r="D33" s="45">
        <f t="shared" si="20"/>
        <v>10.692000000000002</v>
      </c>
      <c r="E33" s="45">
        <f t="shared" si="21"/>
        <v>0.5940000000000001</v>
      </c>
      <c r="F33" s="59">
        <f t="shared" si="28"/>
        <v>2.6999999999999997</v>
      </c>
      <c r="G33" s="45">
        <f t="shared" si="22"/>
        <v>7.128000000000001</v>
      </c>
      <c r="H33" s="45">
        <f t="shared" si="23"/>
        <v>0.5940000000000001</v>
      </c>
      <c r="I33" s="59">
        <f t="shared" si="29"/>
        <v>1.7999999999999998</v>
      </c>
      <c r="J33" s="45">
        <f t="shared" si="24"/>
        <v>5.049</v>
      </c>
      <c r="K33" s="45">
        <f t="shared" si="25"/>
        <v>0.5940000000000001</v>
      </c>
      <c r="L33" s="59">
        <f t="shared" si="30"/>
        <v>1.275</v>
      </c>
      <c r="M33" s="45">
        <f t="shared" si="26"/>
        <v>4.158</v>
      </c>
      <c r="N33" s="45">
        <f t="shared" si="27"/>
        <v>0.5940000000000001</v>
      </c>
      <c r="O33" s="60">
        <f t="shared" si="31"/>
        <v>1.05</v>
      </c>
      <c r="P33" s="2"/>
      <c r="Q33" s="2"/>
      <c r="R33" s="2"/>
      <c r="S33" s="2"/>
      <c r="T33" s="2"/>
      <c r="U33" s="2"/>
      <c r="V33" s="2"/>
      <c r="W33" s="2"/>
    </row>
    <row r="34" spans="2:23" ht="12.75">
      <c r="B34" s="56">
        <v>1</v>
      </c>
      <c r="C34" s="132">
        <f t="shared" si="32"/>
        <v>0.67</v>
      </c>
      <c r="D34" s="45">
        <f t="shared" si="20"/>
        <v>11.88</v>
      </c>
      <c r="E34" s="45">
        <f t="shared" si="21"/>
        <v>0.66</v>
      </c>
      <c r="F34" s="59">
        <f t="shared" si="28"/>
        <v>2.6999999999999997</v>
      </c>
      <c r="G34" s="45">
        <f t="shared" si="22"/>
        <v>7.92</v>
      </c>
      <c r="H34" s="45">
        <f t="shared" si="23"/>
        <v>0.66</v>
      </c>
      <c r="I34" s="59">
        <f t="shared" si="29"/>
        <v>1.7999999999999998</v>
      </c>
      <c r="J34" s="45">
        <f t="shared" si="24"/>
        <v>5.61</v>
      </c>
      <c r="K34" s="45">
        <f t="shared" si="25"/>
        <v>0.66</v>
      </c>
      <c r="L34" s="59">
        <f t="shared" si="30"/>
        <v>1.275</v>
      </c>
      <c r="M34" s="45">
        <f t="shared" si="26"/>
        <v>4.62</v>
      </c>
      <c r="N34" s="45">
        <f t="shared" si="27"/>
        <v>0.66</v>
      </c>
      <c r="O34" s="60">
        <f t="shared" si="31"/>
        <v>1.05</v>
      </c>
      <c r="P34" s="2"/>
      <c r="Q34" s="2"/>
      <c r="R34" s="2"/>
      <c r="S34" s="2"/>
      <c r="T34" s="2"/>
      <c r="U34" s="2"/>
      <c r="V34" s="2"/>
      <c r="W34" s="2"/>
    </row>
    <row r="35" spans="2:23" ht="12.75">
      <c r="B35" s="56">
        <v>1.1</v>
      </c>
      <c r="C35" s="132">
        <f t="shared" si="32"/>
        <v>0.7370000000000001</v>
      </c>
      <c r="D35" s="45">
        <f t="shared" si="20"/>
        <v>13.068000000000001</v>
      </c>
      <c r="E35" s="45">
        <f t="shared" si="21"/>
        <v>0.7260000000000001</v>
      </c>
      <c r="F35" s="59">
        <f t="shared" si="28"/>
        <v>2.6999999999999997</v>
      </c>
      <c r="G35" s="45">
        <f t="shared" si="22"/>
        <v>8.712000000000002</v>
      </c>
      <c r="H35" s="45">
        <f t="shared" si="23"/>
        <v>0.7260000000000001</v>
      </c>
      <c r="I35" s="59">
        <f t="shared" si="29"/>
        <v>1.7999999999999998</v>
      </c>
      <c r="J35" s="45">
        <f t="shared" si="24"/>
        <v>6.171000000000001</v>
      </c>
      <c r="K35" s="45">
        <f t="shared" si="25"/>
        <v>0.7260000000000001</v>
      </c>
      <c r="L35" s="59">
        <f t="shared" si="30"/>
        <v>1.275</v>
      </c>
      <c r="M35" s="45">
        <f t="shared" si="26"/>
        <v>5.082000000000001</v>
      </c>
      <c r="N35" s="45">
        <f t="shared" si="27"/>
        <v>0.7260000000000001</v>
      </c>
      <c r="O35" s="60">
        <f t="shared" si="31"/>
        <v>1.05</v>
      </c>
      <c r="P35" s="2"/>
      <c r="Q35" s="2"/>
      <c r="R35" s="2"/>
      <c r="S35" s="2"/>
      <c r="T35" s="2"/>
      <c r="U35" s="2"/>
      <c r="V35" s="2"/>
      <c r="W35" s="2"/>
    </row>
    <row r="36" spans="2:23" ht="13.5" thickBot="1">
      <c r="B36" s="57">
        <v>1.2</v>
      </c>
      <c r="C36" s="135">
        <f t="shared" si="32"/>
        <v>0.804</v>
      </c>
      <c r="D36" s="46">
        <f t="shared" si="20"/>
        <v>14.256</v>
      </c>
      <c r="E36" s="46">
        <f t="shared" si="21"/>
        <v>0.792</v>
      </c>
      <c r="F36" s="46">
        <f t="shared" si="28"/>
        <v>2.6999999999999997</v>
      </c>
      <c r="G36" s="46">
        <f t="shared" si="22"/>
        <v>9.504000000000001</v>
      </c>
      <c r="H36" s="46">
        <f t="shared" si="23"/>
        <v>0.792</v>
      </c>
      <c r="I36" s="46">
        <f t="shared" si="29"/>
        <v>1.7999999999999998</v>
      </c>
      <c r="J36" s="46">
        <f t="shared" si="24"/>
        <v>6.732</v>
      </c>
      <c r="K36" s="46">
        <f t="shared" si="25"/>
        <v>0.792</v>
      </c>
      <c r="L36" s="46">
        <f t="shared" si="30"/>
        <v>1.275</v>
      </c>
      <c r="M36" s="46">
        <f t="shared" si="26"/>
        <v>5.5440000000000005</v>
      </c>
      <c r="N36" s="46">
        <f t="shared" si="27"/>
        <v>0.792</v>
      </c>
      <c r="O36" s="43">
        <f t="shared" si="31"/>
        <v>1.05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2"/>
      <c r="G39" s="103"/>
      <c r="H39" s="103"/>
      <c r="I39" s="103"/>
      <c r="J39" s="103"/>
      <c r="K39" s="103"/>
      <c r="L39" s="103"/>
      <c r="M39" s="103"/>
      <c r="N39" s="103"/>
      <c r="O39" s="103"/>
      <c r="P39" s="103"/>
      <c r="Q39" s="2"/>
      <c r="R39" s="2"/>
      <c r="S39" s="2"/>
      <c r="T39" s="2"/>
      <c r="U39" s="2"/>
      <c r="V39" s="2"/>
      <c r="W39" s="2"/>
    </row>
    <row r="40" spans="2:23" ht="12.75">
      <c r="B40" s="14" t="s">
        <v>75</v>
      </c>
      <c r="C40" s="2">
        <v>35</v>
      </c>
      <c r="D40" s="2">
        <v>75</v>
      </c>
      <c r="E40" s="14" t="s">
        <v>74</v>
      </c>
      <c r="F40" s="103"/>
      <c r="G40" s="103"/>
      <c r="H40" s="103"/>
      <c r="I40" s="103"/>
      <c r="J40" s="103"/>
      <c r="K40" s="103"/>
      <c r="L40" s="103"/>
      <c r="M40" s="103"/>
      <c r="N40" s="103"/>
      <c r="O40" s="103"/>
      <c r="P40" s="103"/>
      <c r="Q40" s="2"/>
      <c r="R40" s="2"/>
      <c r="S40" s="2"/>
      <c r="T40" s="2"/>
      <c r="U40" s="2"/>
      <c r="V40" s="2"/>
      <c r="W40" s="2"/>
    </row>
    <row r="41" spans="2:23" ht="12.75">
      <c r="B41" s="2"/>
      <c r="C41" s="2"/>
      <c r="D41" s="2"/>
      <c r="E41" s="2"/>
      <c r="F41" s="103"/>
      <c r="G41" s="103"/>
      <c r="H41" s="103"/>
      <c r="I41" s="103"/>
      <c r="J41" s="103"/>
      <c r="K41" s="103"/>
      <c r="L41" s="103"/>
      <c r="M41" s="103"/>
      <c r="N41" s="103"/>
      <c r="O41" s="103"/>
      <c r="P41" s="103"/>
      <c r="Q41" s="2"/>
      <c r="R41" s="2"/>
      <c r="S41" s="2"/>
      <c r="T41" s="2"/>
      <c r="U41" s="2"/>
      <c r="V41" s="2"/>
      <c r="W41" s="2"/>
    </row>
    <row r="42" spans="2:23" ht="12.75">
      <c r="B42" s="2"/>
      <c r="C42" s="2"/>
      <c r="D42" s="2"/>
      <c r="E42" s="2"/>
      <c r="F42" s="103"/>
      <c r="G42" s="103"/>
      <c r="H42" s="103"/>
      <c r="I42" s="103"/>
      <c r="J42" s="103"/>
      <c r="K42" s="103"/>
      <c r="L42" s="103"/>
      <c r="M42" s="103"/>
      <c r="N42" s="103"/>
      <c r="O42" s="103"/>
      <c r="P42" s="103"/>
      <c r="Q42" s="2"/>
      <c r="R42" s="2"/>
      <c r="S42" s="2"/>
      <c r="T42" s="2"/>
      <c r="U42" s="2"/>
      <c r="V42" s="2"/>
      <c r="W42" s="2"/>
    </row>
    <row r="43" spans="2:23" ht="12.75">
      <c r="B43" s="2"/>
      <c r="C43" s="2"/>
      <c r="D43" s="2"/>
      <c r="E43" s="2"/>
      <c r="F43" s="103"/>
      <c r="G43" s="103"/>
      <c r="H43" s="103"/>
      <c r="I43" s="103"/>
      <c r="J43" s="103"/>
      <c r="K43" s="103"/>
      <c r="L43" s="103"/>
      <c r="M43" s="103"/>
      <c r="N43" s="103"/>
      <c r="O43" s="103"/>
      <c r="P43" s="103"/>
      <c r="Q43" s="2"/>
      <c r="R43" s="2"/>
      <c r="S43" s="2"/>
      <c r="T43" s="2"/>
      <c r="U43" s="2"/>
      <c r="V43" s="2"/>
      <c r="W43" s="2"/>
    </row>
    <row r="44" spans="2:23" ht="12.75">
      <c r="B44" s="2"/>
      <c r="C44" s="2"/>
      <c r="D44" s="2"/>
      <c r="E44" s="2"/>
      <c r="F44" s="103"/>
      <c r="G44" s="103"/>
      <c r="H44" s="103"/>
      <c r="I44" s="103"/>
      <c r="J44" s="103"/>
      <c r="K44" s="103"/>
      <c r="L44" s="103"/>
      <c r="M44" s="103"/>
      <c r="N44" s="103"/>
      <c r="O44" s="103"/>
      <c r="P44" s="103"/>
      <c r="Q44" s="2"/>
      <c r="R44" s="2"/>
      <c r="S44" s="2"/>
      <c r="T44" s="2"/>
      <c r="U44" s="2"/>
      <c r="V44" s="2"/>
      <c r="W44" s="2"/>
    </row>
    <row r="45" spans="2:23" ht="12.75">
      <c r="B45" s="2"/>
      <c r="C45" s="2"/>
      <c r="D45" s="2"/>
      <c r="E45" s="2"/>
      <c r="F45" s="103"/>
      <c r="G45" s="103"/>
      <c r="H45" s="103"/>
      <c r="I45" s="103"/>
      <c r="J45" s="103"/>
      <c r="K45" s="103"/>
      <c r="L45" s="103"/>
      <c r="M45" s="103"/>
      <c r="N45" s="103"/>
      <c r="O45" s="103"/>
      <c r="P45" s="103"/>
      <c r="Q45" s="2"/>
      <c r="R45" s="2"/>
      <c r="S45" s="2"/>
      <c r="T45" s="2"/>
      <c r="U45" s="2"/>
      <c r="V45" s="2"/>
      <c r="W45" s="2"/>
    </row>
  </sheetData>
  <sheetProtection/>
  <mergeCells count="44">
    <mergeCell ref="D25:F25"/>
    <mergeCell ref="G25:I25"/>
    <mergeCell ref="J25:L25"/>
    <mergeCell ref="M25:O25"/>
    <mergeCell ref="B16:C16"/>
    <mergeCell ref="B17:C17"/>
    <mergeCell ref="B18:C18"/>
    <mergeCell ref="B19:C19"/>
    <mergeCell ref="B20:C20"/>
    <mergeCell ref="B25:C25"/>
    <mergeCell ref="B10:C10"/>
    <mergeCell ref="B11:C11"/>
    <mergeCell ref="B12:C12"/>
    <mergeCell ref="B13:C13"/>
    <mergeCell ref="B14:C14"/>
    <mergeCell ref="B15:C15"/>
    <mergeCell ref="V7:V10"/>
    <mergeCell ref="W7:W10"/>
    <mergeCell ref="B8:C8"/>
    <mergeCell ref="E8:F8"/>
    <mergeCell ref="J8:K8"/>
    <mergeCell ref="O8:P8"/>
    <mergeCell ref="T8:U8"/>
    <mergeCell ref="B9:C9"/>
    <mergeCell ref="E9:F9"/>
    <mergeCell ref="J9:K9"/>
    <mergeCell ref="L7:L10"/>
    <mergeCell ref="M7:M10"/>
    <mergeCell ref="O7:P7"/>
    <mergeCell ref="Q7:Q10"/>
    <mergeCell ref="R7:R10"/>
    <mergeCell ref="T7:U7"/>
    <mergeCell ref="O9:P9"/>
    <mergeCell ref="T9:U9"/>
    <mergeCell ref="B6:C6"/>
    <mergeCell ref="D6:H6"/>
    <mergeCell ref="I6:M6"/>
    <mergeCell ref="N6:R6"/>
    <mergeCell ref="S6:W6"/>
    <mergeCell ref="B7:C7"/>
    <mergeCell ref="E7:F7"/>
    <mergeCell ref="G7:G10"/>
    <mergeCell ref="H7:H10"/>
    <mergeCell ref="J7:K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4">
      <selection activeCell="D41" sqref="D41"/>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83</v>
      </c>
      <c r="C2" s="2"/>
      <c r="F2" s="3" t="s">
        <v>47</v>
      </c>
      <c r="G2" s="2"/>
      <c r="H2" s="2"/>
      <c r="I2" s="3"/>
      <c r="J2" s="2"/>
      <c r="K2" s="14" t="s">
        <v>6</v>
      </c>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50</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ht="19.5" customHeight="1">
      <c r="B7" s="163" t="s">
        <v>3</v>
      </c>
      <c r="C7" s="164"/>
      <c r="D7" s="66">
        <f>Speeds!K72</f>
        <v>20.192307692307693</v>
      </c>
      <c r="E7" s="157" t="s">
        <v>33</v>
      </c>
      <c r="F7" s="158"/>
      <c r="G7" s="179" t="s">
        <v>34</v>
      </c>
      <c r="H7" s="181" t="s">
        <v>35</v>
      </c>
      <c r="I7" s="44">
        <f>Speeds!K75</f>
        <v>17.5</v>
      </c>
      <c r="J7" s="157" t="s">
        <v>33</v>
      </c>
      <c r="K7" s="158"/>
      <c r="L7" s="169" t="s">
        <v>34</v>
      </c>
      <c r="M7" s="154" t="s">
        <v>35</v>
      </c>
      <c r="N7" s="15">
        <f>Speeds!K78</f>
        <v>14.807692307692308</v>
      </c>
      <c r="O7" s="157" t="s">
        <v>33</v>
      </c>
      <c r="P7" s="158"/>
      <c r="Q7" s="169" t="s">
        <v>34</v>
      </c>
      <c r="R7" s="154" t="s">
        <v>35</v>
      </c>
      <c r="S7" s="15">
        <f>Speeds!K81</f>
        <v>13.461538461538462</v>
      </c>
      <c r="T7" s="157" t="s">
        <v>33</v>
      </c>
      <c r="U7" s="158"/>
      <c r="V7" s="169" t="s">
        <v>34</v>
      </c>
      <c r="W7" s="154" t="s">
        <v>35</v>
      </c>
    </row>
    <row r="8" spans="2:23" ht="19.5" customHeight="1">
      <c r="B8" s="163" t="s">
        <v>4</v>
      </c>
      <c r="C8" s="164"/>
      <c r="D8" s="47">
        <f>Speeds!K73</f>
        <v>14.807692307692308</v>
      </c>
      <c r="E8" s="165" t="s">
        <v>33</v>
      </c>
      <c r="F8" s="166"/>
      <c r="G8" s="180"/>
      <c r="H8" s="182"/>
      <c r="I8" s="44">
        <f>Speeds!K76</f>
        <v>13.461538461538462</v>
      </c>
      <c r="J8" s="167" t="s">
        <v>33</v>
      </c>
      <c r="K8" s="168"/>
      <c r="L8" s="170"/>
      <c r="M8" s="155"/>
      <c r="N8" s="15">
        <f>Speeds!K79</f>
        <v>10.096153846153847</v>
      </c>
      <c r="O8" s="167" t="s">
        <v>33</v>
      </c>
      <c r="P8" s="168"/>
      <c r="Q8" s="170"/>
      <c r="R8" s="155"/>
      <c r="S8" s="15">
        <f>Speeds!K82</f>
        <v>8.75</v>
      </c>
      <c r="T8" s="167" t="s">
        <v>33</v>
      </c>
      <c r="U8" s="168"/>
      <c r="V8" s="170"/>
      <c r="W8" s="155"/>
    </row>
    <row r="9" spans="2:23" ht="19.5" customHeight="1">
      <c r="B9" s="163" t="s">
        <v>5</v>
      </c>
      <c r="C9" s="164"/>
      <c r="D9" s="47">
        <f>Speeds!K74</f>
        <v>10.76923076923077</v>
      </c>
      <c r="E9" s="165" t="s">
        <v>33</v>
      </c>
      <c r="F9" s="166"/>
      <c r="G9" s="180"/>
      <c r="H9" s="182"/>
      <c r="I9" s="44">
        <f>Speeds!K77</f>
        <v>9.423076923076923</v>
      </c>
      <c r="J9" s="173" t="s">
        <v>33</v>
      </c>
      <c r="K9" s="174"/>
      <c r="L9" s="170"/>
      <c r="M9" s="155"/>
      <c r="N9" s="15">
        <f>Speeds!K80</f>
        <v>7.403846153846154</v>
      </c>
      <c r="O9" s="173" t="s">
        <v>33</v>
      </c>
      <c r="P9" s="174"/>
      <c r="Q9" s="170"/>
      <c r="R9" s="155"/>
      <c r="S9" s="44">
        <f>Speeds!K83</f>
        <v>7.403846153846154</v>
      </c>
      <c r="T9" s="173" t="s">
        <v>33</v>
      </c>
      <c r="U9" s="174"/>
      <c r="V9" s="170"/>
      <c r="W9" s="155"/>
    </row>
    <row r="10" spans="2:23" ht="30" customHeight="1" thickBot="1">
      <c r="B10" s="171" t="s">
        <v>32</v>
      </c>
      <c r="C10" s="172"/>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206"/>
      <c r="D11" s="71">
        <f aca="true" t="shared" si="0" ref="D11:D20">G11+H11+G11+D27+H11+F27</f>
        <v>26.153076923076924</v>
      </c>
      <c r="E11" s="72">
        <f aca="true" t="shared" si="1" ref="E11:E20">D11+G11+H11</f>
        <v>36.653076923076924</v>
      </c>
      <c r="F11" s="72">
        <f aca="true" t="shared" si="2" ref="F11:F20">E11+G11+H11</f>
        <v>47.153076923076924</v>
      </c>
      <c r="G11" s="72">
        <f aca="true" t="shared" si="3" ref="G11:G20">B11*$D$7</f>
        <v>6.0576923076923075</v>
      </c>
      <c r="H11" s="73">
        <f aca="true" t="shared" si="4" ref="H11:H20">B11*$D$8</f>
        <v>4.4423076923076925</v>
      </c>
      <c r="I11" s="71">
        <f aca="true" t="shared" si="5" ref="I11:I20">L11+M11+L11+G27+M11+I27</f>
        <v>23.26153846153846</v>
      </c>
      <c r="J11" s="72">
        <f aca="true" t="shared" si="6" ref="J11:J20">I11+L11+M11</f>
        <v>32.55</v>
      </c>
      <c r="K11" s="72">
        <f aca="true" t="shared" si="7" ref="K11:K20">J11+L11+M11</f>
        <v>41.83846153846154</v>
      </c>
      <c r="L11" s="72">
        <f aca="true" t="shared" si="8" ref="L11:L20">B11*$I$7</f>
        <v>5.25</v>
      </c>
      <c r="M11" s="73">
        <f aca="true" t="shared" si="9" ref="M11:M20">B11*$I$8</f>
        <v>4.038461538461538</v>
      </c>
      <c r="N11" s="71">
        <f aca="true" t="shared" si="10" ref="N11:N20">Q11+R11+Q11+J27+R11+L27</f>
        <v>18.45576923076923</v>
      </c>
      <c r="O11" s="72">
        <f aca="true" t="shared" si="11" ref="O11:O20">N11+Q11+R11</f>
        <v>25.926923076923078</v>
      </c>
      <c r="P11" s="72">
        <f aca="true" t="shared" si="12" ref="P11:P20">O11+Q11+R11</f>
        <v>33.39807692307693</v>
      </c>
      <c r="Q11" s="72">
        <f aca="true" t="shared" si="13" ref="Q11:Q20">B11*$N$7</f>
        <v>4.4423076923076925</v>
      </c>
      <c r="R11" s="73">
        <f aca="true" t="shared" si="14" ref="R11:R20">B11*$N$8</f>
        <v>3.0288461538461537</v>
      </c>
      <c r="S11" s="71">
        <f aca="true" t="shared" si="15" ref="S11:S20">V11+W11+V11+M27+W11+O27</f>
        <v>16.371923076923075</v>
      </c>
      <c r="T11" s="72">
        <f aca="true" t="shared" si="16" ref="T11:T20">S11+V11+W11</f>
        <v>23.035384615384615</v>
      </c>
      <c r="U11" s="72">
        <f aca="true" t="shared" si="17" ref="U11:U20">T11+V11+W11</f>
        <v>29.698846153846155</v>
      </c>
      <c r="V11" s="74">
        <f aca="true" t="shared" si="18" ref="V11:V20">B11*$S$7</f>
        <v>4.038461538461538</v>
      </c>
      <c r="W11" s="75">
        <f aca="true" t="shared" si="19" ref="W11:W20">B11*$S$8</f>
        <v>2.625</v>
      </c>
    </row>
    <row r="12" spans="2:23" s="70" customFormat="1" ht="19.5" customHeight="1">
      <c r="B12" s="196">
        <v>0.4</v>
      </c>
      <c r="C12" s="203"/>
      <c r="D12" s="76">
        <f t="shared" si="0"/>
        <v>34.13038461538462</v>
      </c>
      <c r="E12" s="77">
        <f t="shared" si="1"/>
        <v>48.13038461538463</v>
      </c>
      <c r="F12" s="77">
        <f t="shared" si="2"/>
        <v>62.13038461538463</v>
      </c>
      <c r="G12" s="77">
        <f t="shared" si="3"/>
        <v>8.076923076923078</v>
      </c>
      <c r="H12" s="78">
        <f t="shared" si="4"/>
        <v>5.923076923076923</v>
      </c>
      <c r="I12" s="76">
        <f t="shared" si="5"/>
        <v>30.342307692307696</v>
      </c>
      <c r="J12" s="77">
        <f t="shared" si="6"/>
        <v>42.726923076923086</v>
      </c>
      <c r="K12" s="77">
        <f t="shared" si="7"/>
        <v>55.11153846153847</v>
      </c>
      <c r="L12" s="77">
        <f t="shared" si="8"/>
        <v>7</v>
      </c>
      <c r="M12" s="78">
        <f t="shared" si="9"/>
        <v>5.384615384615385</v>
      </c>
      <c r="N12" s="76">
        <f t="shared" si="10"/>
        <v>24.10288461538462</v>
      </c>
      <c r="O12" s="77">
        <f t="shared" si="11"/>
        <v>34.064423076923084</v>
      </c>
      <c r="P12" s="77">
        <f t="shared" si="12"/>
        <v>44.02596153846155</v>
      </c>
      <c r="Q12" s="77">
        <f t="shared" si="13"/>
        <v>5.923076923076923</v>
      </c>
      <c r="R12" s="78">
        <f t="shared" si="14"/>
        <v>4.038461538461539</v>
      </c>
      <c r="S12" s="76">
        <f t="shared" si="15"/>
        <v>21.39173076923077</v>
      </c>
      <c r="T12" s="77">
        <f t="shared" si="16"/>
        <v>30.276346153846156</v>
      </c>
      <c r="U12" s="77">
        <f t="shared" si="17"/>
        <v>39.16096153846154</v>
      </c>
      <c r="V12" s="79">
        <f t="shared" si="18"/>
        <v>5.384615384615385</v>
      </c>
      <c r="W12" s="80">
        <f t="shared" si="19"/>
        <v>3.5</v>
      </c>
    </row>
    <row r="13" spans="2:23" s="70" customFormat="1" ht="19.5" customHeight="1">
      <c r="B13" s="198">
        <v>0.5</v>
      </c>
      <c r="C13" s="203"/>
      <c r="D13" s="76">
        <f t="shared" si="0"/>
        <v>42.10769230769231</v>
      </c>
      <c r="E13" s="77">
        <f t="shared" si="1"/>
        <v>59.60769230769231</v>
      </c>
      <c r="F13" s="77">
        <f t="shared" si="2"/>
        <v>77.10769230769232</v>
      </c>
      <c r="G13" s="77">
        <f t="shared" si="3"/>
        <v>10.096153846153847</v>
      </c>
      <c r="H13" s="78">
        <f t="shared" si="4"/>
        <v>7.403846153846154</v>
      </c>
      <c r="I13" s="76">
        <f t="shared" si="5"/>
        <v>37.42307692307692</v>
      </c>
      <c r="J13" s="77">
        <f t="shared" si="6"/>
        <v>52.90384615384615</v>
      </c>
      <c r="K13" s="77">
        <f t="shared" si="7"/>
        <v>68.38461538461539</v>
      </c>
      <c r="L13" s="77">
        <f t="shared" si="8"/>
        <v>8.75</v>
      </c>
      <c r="M13" s="78">
        <f t="shared" si="9"/>
        <v>6.730769230769231</v>
      </c>
      <c r="N13" s="76">
        <f t="shared" si="10"/>
        <v>29.75</v>
      </c>
      <c r="O13" s="77">
        <f t="shared" si="11"/>
        <v>42.20192307692308</v>
      </c>
      <c r="P13" s="77">
        <f t="shared" si="12"/>
        <v>54.65384615384616</v>
      </c>
      <c r="Q13" s="77">
        <f t="shared" si="13"/>
        <v>7.403846153846154</v>
      </c>
      <c r="R13" s="78">
        <f t="shared" si="14"/>
        <v>5.048076923076923</v>
      </c>
      <c r="S13" s="76">
        <f t="shared" si="15"/>
        <v>26.41153846153846</v>
      </c>
      <c r="T13" s="77">
        <f t="shared" si="16"/>
        <v>37.51730769230769</v>
      </c>
      <c r="U13" s="77">
        <f t="shared" si="17"/>
        <v>48.62307692307692</v>
      </c>
      <c r="V13" s="79">
        <f t="shared" si="18"/>
        <v>6.730769230769231</v>
      </c>
      <c r="W13" s="80">
        <f t="shared" si="19"/>
        <v>4.375</v>
      </c>
    </row>
    <row r="14" spans="2:23" s="70" customFormat="1" ht="19.5" customHeight="1">
      <c r="B14" s="198">
        <v>0.6</v>
      </c>
      <c r="C14" s="203"/>
      <c r="D14" s="76">
        <f t="shared" si="0"/>
        <v>50.085</v>
      </c>
      <c r="E14" s="77">
        <f t="shared" si="1"/>
        <v>71.085</v>
      </c>
      <c r="F14" s="77">
        <f t="shared" si="2"/>
        <v>92.085</v>
      </c>
      <c r="G14" s="77">
        <f t="shared" si="3"/>
        <v>12.115384615384615</v>
      </c>
      <c r="H14" s="78">
        <f t="shared" si="4"/>
        <v>8.884615384615385</v>
      </c>
      <c r="I14" s="76">
        <f t="shared" si="5"/>
        <v>44.50384615384615</v>
      </c>
      <c r="J14" s="77">
        <f t="shared" si="6"/>
        <v>63.08076923076922</v>
      </c>
      <c r="K14" s="77">
        <f t="shared" si="7"/>
        <v>81.6576923076923</v>
      </c>
      <c r="L14" s="77">
        <f t="shared" si="8"/>
        <v>10.5</v>
      </c>
      <c r="M14" s="78">
        <f t="shared" si="9"/>
        <v>8.076923076923077</v>
      </c>
      <c r="N14" s="76">
        <f t="shared" si="10"/>
        <v>35.39711538461539</v>
      </c>
      <c r="O14" s="77">
        <f t="shared" si="11"/>
        <v>50.33942307692308</v>
      </c>
      <c r="P14" s="77">
        <f t="shared" si="12"/>
        <v>65.28173076923078</v>
      </c>
      <c r="Q14" s="77">
        <f t="shared" si="13"/>
        <v>8.884615384615385</v>
      </c>
      <c r="R14" s="78">
        <f t="shared" si="14"/>
        <v>6.0576923076923075</v>
      </c>
      <c r="S14" s="76">
        <f t="shared" si="15"/>
        <v>31.431346153846153</v>
      </c>
      <c r="T14" s="77">
        <f t="shared" si="16"/>
        <v>44.75826923076923</v>
      </c>
      <c r="U14" s="77">
        <f t="shared" si="17"/>
        <v>58.08519230769231</v>
      </c>
      <c r="V14" s="79">
        <f t="shared" si="18"/>
        <v>8.076923076923077</v>
      </c>
      <c r="W14" s="80">
        <f t="shared" si="19"/>
        <v>5.25</v>
      </c>
    </row>
    <row r="15" spans="2:23" s="70" customFormat="1" ht="19.5" customHeight="1">
      <c r="B15" s="198">
        <v>0.7</v>
      </c>
      <c r="C15" s="203"/>
      <c r="D15" s="76">
        <f t="shared" si="0"/>
        <v>58.06230769230769</v>
      </c>
      <c r="E15" s="77">
        <f t="shared" si="1"/>
        <v>82.56230769230768</v>
      </c>
      <c r="F15" s="77">
        <f t="shared" si="2"/>
        <v>107.06230769230768</v>
      </c>
      <c r="G15" s="77">
        <f t="shared" si="3"/>
        <v>14.134615384615385</v>
      </c>
      <c r="H15" s="78">
        <f t="shared" si="4"/>
        <v>10.365384615384615</v>
      </c>
      <c r="I15" s="76">
        <f t="shared" si="5"/>
        <v>51.58461538461538</v>
      </c>
      <c r="J15" s="77">
        <f t="shared" si="6"/>
        <v>73.25769230769231</v>
      </c>
      <c r="K15" s="77">
        <f t="shared" si="7"/>
        <v>94.93076923076923</v>
      </c>
      <c r="L15" s="77">
        <f t="shared" si="8"/>
        <v>12.25</v>
      </c>
      <c r="M15" s="78">
        <f t="shared" si="9"/>
        <v>9.423076923076923</v>
      </c>
      <c r="N15" s="76">
        <f t="shared" si="10"/>
        <v>41.04423076923077</v>
      </c>
      <c r="O15" s="77">
        <f t="shared" si="11"/>
        <v>58.47692307692308</v>
      </c>
      <c r="P15" s="77">
        <f t="shared" si="12"/>
        <v>75.90961538461539</v>
      </c>
      <c r="Q15" s="77">
        <f t="shared" si="13"/>
        <v>10.365384615384615</v>
      </c>
      <c r="R15" s="78">
        <f t="shared" si="14"/>
        <v>7.0673076923076925</v>
      </c>
      <c r="S15" s="76">
        <f t="shared" si="15"/>
        <v>36.451153846153844</v>
      </c>
      <c r="T15" s="77">
        <f t="shared" si="16"/>
        <v>51.99923076923076</v>
      </c>
      <c r="U15" s="77">
        <f t="shared" si="17"/>
        <v>67.54730769230768</v>
      </c>
      <c r="V15" s="79">
        <f t="shared" si="18"/>
        <v>9.423076923076923</v>
      </c>
      <c r="W15" s="80">
        <f t="shared" si="19"/>
        <v>6.125</v>
      </c>
    </row>
    <row r="16" spans="2:23" s="70" customFormat="1" ht="19.5" customHeight="1">
      <c r="B16" s="198">
        <v>0.8</v>
      </c>
      <c r="C16" s="203"/>
      <c r="D16" s="76">
        <f t="shared" si="0"/>
        <v>66.03961538461539</v>
      </c>
      <c r="E16" s="77">
        <f t="shared" si="1"/>
        <v>94.03961538461539</v>
      </c>
      <c r="F16" s="77">
        <f t="shared" si="2"/>
        <v>122.03961538461539</v>
      </c>
      <c r="G16" s="77">
        <f t="shared" si="3"/>
        <v>16.153846153846157</v>
      </c>
      <c r="H16" s="78">
        <f t="shared" si="4"/>
        <v>11.846153846153847</v>
      </c>
      <c r="I16" s="76">
        <f t="shared" si="5"/>
        <v>58.66538461538462</v>
      </c>
      <c r="J16" s="77">
        <f t="shared" si="6"/>
        <v>83.4346153846154</v>
      </c>
      <c r="K16" s="77">
        <f t="shared" si="7"/>
        <v>108.20384615384617</v>
      </c>
      <c r="L16" s="77">
        <f t="shared" si="8"/>
        <v>14</v>
      </c>
      <c r="M16" s="78">
        <f t="shared" si="9"/>
        <v>10.76923076923077</v>
      </c>
      <c r="N16" s="76">
        <f t="shared" si="10"/>
        <v>46.69134615384617</v>
      </c>
      <c r="O16" s="77">
        <f t="shared" si="11"/>
        <v>66.61442307692309</v>
      </c>
      <c r="P16" s="77">
        <f t="shared" si="12"/>
        <v>86.53750000000001</v>
      </c>
      <c r="Q16" s="77">
        <f t="shared" si="13"/>
        <v>11.846153846153847</v>
      </c>
      <c r="R16" s="78">
        <f t="shared" si="14"/>
        <v>8.076923076923078</v>
      </c>
      <c r="S16" s="76">
        <f t="shared" si="15"/>
        <v>41.47096153846154</v>
      </c>
      <c r="T16" s="77">
        <f t="shared" si="16"/>
        <v>59.24019230769231</v>
      </c>
      <c r="U16" s="77">
        <f t="shared" si="17"/>
        <v>77.00942307692308</v>
      </c>
      <c r="V16" s="79">
        <f t="shared" si="18"/>
        <v>10.76923076923077</v>
      </c>
      <c r="W16" s="80">
        <f t="shared" si="19"/>
        <v>7</v>
      </c>
    </row>
    <row r="17" spans="2:23" s="70" customFormat="1" ht="19.5" customHeight="1">
      <c r="B17" s="198">
        <v>0.9</v>
      </c>
      <c r="C17" s="203"/>
      <c r="D17" s="76">
        <f t="shared" si="0"/>
        <v>74.01692307692306</v>
      </c>
      <c r="E17" s="77">
        <f t="shared" si="1"/>
        <v>105.51692307692306</v>
      </c>
      <c r="F17" s="77">
        <f t="shared" si="2"/>
        <v>137.01692307692306</v>
      </c>
      <c r="G17" s="77">
        <f t="shared" si="3"/>
        <v>18.173076923076923</v>
      </c>
      <c r="H17" s="78">
        <f t="shared" si="4"/>
        <v>13.326923076923078</v>
      </c>
      <c r="I17" s="76">
        <f t="shared" si="5"/>
        <v>65.74615384615385</v>
      </c>
      <c r="J17" s="77">
        <f t="shared" si="6"/>
        <v>93.61153846153846</v>
      </c>
      <c r="K17" s="77">
        <f t="shared" si="7"/>
        <v>121.47692307692307</v>
      </c>
      <c r="L17" s="77">
        <f t="shared" si="8"/>
        <v>15.75</v>
      </c>
      <c r="M17" s="78">
        <f t="shared" si="9"/>
        <v>12.115384615384615</v>
      </c>
      <c r="N17" s="76">
        <f t="shared" si="10"/>
        <v>52.338461538461544</v>
      </c>
      <c r="O17" s="77">
        <f t="shared" si="11"/>
        <v>74.75192307692309</v>
      </c>
      <c r="P17" s="77">
        <f t="shared" si="12"/>
        <v>97.16538461538464</v>
      </c>
      <c r="Q17" s="77">
        <f t="shared" si="13"/>
        <v>13.326923076923078</v>
      </c>
      <c r="R17" s="78">
        <f t="shared" si="14"/>
        <v>9.086538461538462</v>
      </c>
      <c r="S17" s="76">
        <f t="shared" si="15"/>
        <v>46.490769230769224</v>
      </c>
      <c r="T17" s="77">
        <f t="shared" si="16"/>
        <v>66.48115384615383</v>
      </c>
      <c r="U17" s="77">
        <f t="shared" si="17"/>
        <v>86.47153846153844</v>
      </c>
      <c r="V17" s="79">
        <f t="shared" si="18"/>
        <v>12.115384615384615</v>
      </c>
      <c r="W17" s="80">
        <f t="shared" si="19"/>
        <v>7.875</v>
      </c>
    </row>
    <row r="18" spans="2:23" s="70" customFormat="1" ht="19.5" customHeight="1">
      <c r="B18" s="201">
        <v>1</v>
      </c>
      <c r="C18" s="205"/>
      <c r="D18" s="76">
        <f t="shared" si="0"/>
        <v>81.99423076923077</v>
      </c>
      <c r="E18" s="77">
        <f t="shared" si="1"/>
        <v>116.99423076923077</v>
      </c>
      <c r="F18" s="77">
        <f t="shared" si="2"/>
        <v>151.9942307692308</v>
      </c>
      <c r="G18" s="77">
        <f t="shared" si="3"/>
        <v>20.192307692307693</v>
      </c>
      <c r="H18" s="78">
        <f t="shared" si="4"/>
        <v>14.807692307692308</v>
      </c>
      <c r="I18" s="76">
        <f t="shared" si="5"/>
        <v>72.82692307692308</v>
      </c>
      <c r="J18" s="77">
        <f t="shared" si="6"/>
        <v>103.78846153846155</v>
      </c>
      <c r="K18" s="77">
        <f t="shared" si="7"/>
        <v>134.75</v>
      </c>
      <c r="L18" s="77">
        <f t="shared" si="8"/>
        <v>17.5</v>
      </c>
      <c r="M18" s="78">
        <f t="shared" si="9"/>
        <v>13.461538461538462</v>
      </c>
      <c r="N18" s="76">
        <f t="shared" si="10"/>
        <v>57.98557692307693</v>
      </c>
      <c r="O18" s="77">
        <f t="shared" si="11"/>
        <v>82.8894230769231</v>
      </c>
      <c r="P18" s="77">
        <f t="shared" si="12"/>
        <v>107.79326923076925</v>
      </c>
      <c r="Q18" s="77">
        <f t="shared" si="13"/>
        <v>14.807692307692308</v>
      </c>
      <c r="R18" s="78">
        <f t="shared" si="14"/>
        <v>10.096153846153847</v>
      </c>
      <c r="S18" s="76">
        <f t="shared" si="15"/>
        <v>51.51057692307692</v>
      </c>
      <c r="T18" s="77">
        <f t="shared" si="16"/>
        <v>73.72211538461538</v>
      </c>
      <c r="U18" s="77">
        <f t="shared" si="17"/>
        <v>95.93365384615385</v>
      </c>
      <c r="V18" s="79">
        <f t="shared" si="18"/>
        <v>13.461538461538462</v>
      </c>
      <c r="W18" s="80">
        <f t="shared" si="19"/>
        <v>8.75</v>
      </c>
    </row>
    <row r="19" spans="2:23" s="70" customFormat="1" ht="19.5" customHeight="1">
      <c r="B19" s="198">
        <v>1.1</v>
      </c>
      <c r="C19" s="203"/>
      <c r="D19" s="76">
        <f t="shared" si="0"/>
        <v>89.97153846153847</v>
      </c>
      <c r="E19" s="77">
        <f t="shared" si="1"/>
        <v>128.47153846153847</v>
      </c>
      <c r="F19" s="77">
        <f t="shared" si="2"/>
        <v>166.97153846153847</v>
      </c>
      <c r="G19" s="77">
        <f t="shared" si="3"/>
        <v>22.211538461538463</v>
      </c>
      <c r="H19" s="78">
        <f t="shared" si="4"/>
        <v>16.28846153846154</v>
      </c>
      <c r="I19" s="76">
        <f t="shared" si="5"/>
        <v>79.90769230769232</v>
      </c>
      <c r="J19" s="77">
        <f t="shared" si="6"/>
        <v>113.96538461538462</v>
      </c>
      <c r="K19" s="77">
        <f t="shared" si="7"/>
        <v>148.02307692307693</v>
      </c>
      <c r="L19" s="77">
        <f t="shared" si="8"/>
        <v>19.25</v>
      </c>
      <c r="M19" s="78">
        <f t="shared" si="9"/>
        <v>14.807692307692308</v>
      </c>
      <c r="N19" s="76">
        <f t="shared" si="10"/>
        <v>63.632692307692324</v>
      </c>
      <c r="O19" s="77">
        <f t="shared" si="11"/>
        <v>91.02692307692308</v>
      </c>
      <c r="P19" s="77">
        <f t="shared" si="12"/>
        <v>118.42115384615386</v>
      </c>
      <c r="Q19" s="77">
        <f t="shared" si="13"/>
        <v>16.28846153846154</v>
      </c>
      <c r="R19" s="78">
        <f t="shared" si="14"/>
        <v>11.105769230769232</v>
      </c>
      <c r="S19" s="76">
        <f t="shared" si="15"/>
        <v>56.53038461538461</v>
      </c>
      <c r="T19" s="77">
        <f t="shared" si="16"/>
        <v>80.96307692307693</v>
      </c>
      <c r="U19" s="77">
        <f t="shared" si="17"/>
        <v>105.39576923076923</v>
      </c>
      <c r="V19" s="79">
        <f t="shared" si="18"/>
        <v>14.807692307692308</v>
      </c>
      <c r="W19" s="80">
        <f t="shared" si="19"/>
        <v>9.625</v>
      </c>
    </row>
    <row r="20" spans="2:23" s="70" customFormat="1" ht="19.5" customHeight="1" thickBot="1">
      <c r="B20" s="199">
        <v>1.2</v>
      </c>
      <c r="C20" s="204"/>
      <c r="D20" s="81">
        <f t="shared" si="0"/>
        <v>97.94884615384615</v>
      </c>
      <c r="E20" s="82">
        <f t="shared" si="1"/>
        <v>139.94884615384615</v>
      </c>
      <c r="F20" s="82">
        <f t="shared" si="2"/>
        <v>181.94884615384615</v>
      </c>
      <c r="G20" s="82">
        <f t="shared" si="3"/>
        <v>24.23076923076923</v>
      </c>
      <c r="H20" s="83">
        <f t="shared" si="4"/>
        <v>17.76923076923077</v>
      </c>
      <c r="I20" s="81">
        <f t="shared" si="5"/>
        <v>86.98846153846154</v>
      </c>
      <c r="J20" s="82">
        <f t="shared" si="6"/>
        <v>124.1423076923077</v>
      </c>
      <c r="K20" s="82">
        <f t="shared" si="7"/>
        <v>161.29615384615386</v>
      </c>
      <c r="L20" s="82">
        <f t="shared" si="8"/>
        <v>21</v>
      </c>
      <c r="M20" s="83">
        <f t="shared" si="9"/>
        <v>16.153846153846153</v>
      </c>
      <c r="N20" s="81">
        <f t="shared" si="10"/>
        <v>69.2798076923077</v>
      </c>
      <c r="O20" s="82">
        <f t="shared" si="11"/>
        <v>99.16442307692309</v>
      </c>
      <c r="P20" s="82">
        <f t="shared" si="12"/>
        <v>129.0490384615385</v>
      </c>
      <c r="Q20" s="82">
        <f t="shared" si="13"/>
        <v>17.76923076923077</v>
      </c>
      <c r="R20" s="83">
        <f t="shared" si="14"/>
        <v>12.115384615384615</v>
      </c>
      <c r="S20" s="81">
        <f t="shared" si="15"/>
        <v>61.550192307692306</v>
      </c>
      <c r="T20" s="84">
        <f t="shared" si="16"/>
        <v>88.20403846153846</v>
      </c>
      <c r="U20" s="82">
        <f t="shared" si="17"/>
        <v>114.85788461538462</v>
      </c>
      <c r="V20" s="85">
        <f t="shared" si="18"/>
        <v>16.153846153846153</v>
      </c>
      <c r="W20" s="86">
        <f t="shared" si="19"/>
        <v>10.5</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61" t="s">
        <v>36</v>
      </c>
      <c r="C25" s="162"/>
      <c r="D25" s="159" t="s">
        <v>16</v>
      </c>
      <c r="E25" s="159"/>
      <c r="F25" s="159"/>
      <c r="G25" s="159" t="s">
        <v>17</v>
      </c>
      <c r="H25" s="159"/>
      <c r="I25" s="159"/>
      <c r="J25" s="159" t="s">
        <v>18</v>
      </c>
      <c r="K25" s="159"/>
      <c r="L25" s="159"/>
      <c r="M25" s="159" t="s">
        <v>19</v>
      </c>
      <c r="N25" s="159"/>
      <c r="O25" s="160"/>
      <c r="P25" s="2"/>
      <c r="Q25" s="2"/>
      <c r="R25" s="2"/>
      <c r="S25" s="2"/>
      <c r="T25" s="2"/>
      <c r="U25" s="2"/>
      <c r="V25" s="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1">
        <f>0.66*B27</f>
        <v>0.198</v>
      </c>
      <c r="D27" s="59">
        <f aca="true" t="shared" si="20" ref="D27:D36">E27*($D$8)</f>
        <v>2.931923076923077</v>
      </c>
      <c r="E27" s="59">
        <f aca="true" t="shared" si="21" ref="E27:E36">0.66*B27</f>
        <v>0.198</v>
      </c>
      <c r="F27" s="59">
        <f>0.15*$D$8</f>
        <v>2.2211538461538463</v>
      </c>
      <c r="G27" s="59">
        <f aca="true" t="shared" si="22" ref="G27:G36">H27*($I$8)</f>
        <v>2.6653846153846157</v>
      </c>
      <c r="H27" s="59">
        <f aca="true" t="shared" si="23" ref="H27:H36">0.66*B27</f>
        <v>0.198</v>
      </c>
      <c r="I27" s="59">
        <f>0.15*$I$8</f>
        <v>2.019230769230769</v>
      </c>
      <c r="J27" s="59">
        <f aca="true" t="shared" si="24" ref="J27:J36">K27*($N$8)</f>
        <v>1.9990384615384618</v>
      </c>
      <c r="K27" s="59">
        <f aca="true" t="shared" si="25" ref="K27:K36">0.66*B27</f>
        <v>0.198</v>
      </c>
      <c r="L27" s="59">
        <f>0.15*$N$8</f>
        <v>1.5144230769230769</v>
      </c>
      <c r="M27" s="59">
        <f aca="true" t="shared" si="26" ref="M27:M36">N27*($S$8)</f>
        <v>1.7325000000000002</v>
      </c>
      <c r="N27" s="59">
        <f aca="true" t="shared" si="27" ref="N27:N36">0.66*B27</f>
        <v>0.198</v>
      </c>
      <c r="O27" s="60">
        <f>0.15*$S$8</f>
        <v>1.3125</v>
      </c>
      <c r="P27" s="2"/>
      <c r="Q27" s="2"/>
      <c r="R27" s="2"/>
      <c r="S27" s="2"/>
      <c r="T27" s="2"/>
      <c r="U27" s="2"/>
      <c r="V27" s="2"/>
      <c r="W27" s="2"/>
    </row>
    <row r="28" spans="2:23" ht="12.75">
      <c r="B28" s="55">
        <v>0.4</v>
      </c>
      <c r="C28" s="132">
        <f>0.66*B28</f>
        <v>0.264</v>
      </c>
      <c r="D28" s="45">
        <f t="shared" si="20"/>
        <v>3.9092307692307697</v>
      </c>
      <c r="E28" s="45">
        <f t="shared" si="21"/>
        <v>0.264</v>
      </c>
      <c r="F28" s="59">
        <f aca="true" t="shared" si="28" ref="F28:F36">0.15*$D$8</f>
        <v>2.2211538461538463</v>
      </c>
      <c r="G28" s="45">
        <f t="shared" si="22"/>
        <v>3.553846153846154</v>
      </c>
      <c r="H28" s="45">
        <f t="shared" si="23"/>
        <v>0.264</v>
      </c>
      <c r="I28" s="59">
        <f aca="true" t="shared" si="29" ref="I28:I36">0.15*$I$8</f>
        <v>2.019230769230769</v>
      </c>
      <c r="J28" s="45">
        <f t="shared" si="24"/>
        <v>2.6653846153846157</v>
      </c>
      <c r="K28" s="45">
        <f t="shared" si="25"/>
        <v>0.264</v>
      </c>
      <c r="L28" s="59">
        <f aca="true" t="shared" si="30" ref="L28:L36">0.15*$N$8</f>
        <v>1.5144230769230769</v>
      </c>
      <c r="M28" s="45">
        <f t="shared" si="26"/>
        <v>2.31</v>
      </c>
      <c r="N28" s="45">
        <f t="shared" si="27"/>
        <v>0.264</v>
      </c>
      <c r="O28" s="60">
        <f aca="true" t="shared" si="31" ref="O28:O36">0.15*$S$8</f>
        <v>1.3125</v>
      </c>
      <c r="P28" s="2"/>
      <c r="Q28" s="2"/>
      <c r="R28" s="2"/>
      <c r="S28" s="2"/>
      <c r="T28" s="2"/>
      <c r="U28" s="2"/>
      <c r="V28" s="2"/>
      <c r="W28" s="2"/>
    </row>
    <row r="29" spans="2:23" ht="12.75">
      <c r="B29" s="56">
        <v>0.5</v>
      </c>
      <c r="C29" s="132">
        <f>0.66*B29</f>
        <v>0.33</v>
      </c>
      <c r="D29" s="45">
        <f t="shared" si="20"/>
        <v>4.886538461538462</v>
      </c>
      <c r="E29" s="45">
        <f t="shared" si="21"/>
        <v>0.33</v>
      </c>
      <c r="F29" s="59">
        <f t="shared" si="28"/>
        <v>2.2211538461538463</v>
      </c>
      <c r="G29" s="45">
        <f t="shared" si="22"/>
        <v>4.4423076923076925</v>
      </c>
      <c r="H29" s="45">
        <f t="shared" si="23"/>
        <v>0.33</v>
      </c>
      <c r="I29" s="59">
        <f t="shared" si="29"/>
        <v>2.019230769230769</v>
      </c>
      <c r="J29" s="45">
        <f t="shared" si="24"/>
        <v>3.3317307692307696</v>
      </c>
      <c r="K29" s="45">
        <f t="shared" si="25"/>
        <v>0.33</v>
      </c>
      <c r="L29" s="59">
        <f t="shared" si="30"/>
        <v>1.5144230769230769</v>
      </c>
      <c r="M29" s="45">
        <f t="shared" si="26"/>
        <v>2.8875</v>
      </c>
      <c r="N29" s="45">
        <f t="shared" si="27"/>
        <v>0.33</v>
      </c>
      <c r="O29" s="60">
        <f t="shared" si="31"/>
        <v>1.3125</v>
      </c>
      <c r="P29" s="2"/>
      <c r="Q29" s="2"/>
      <c r="R29" s="2"/>
      <c r="S29" s="2"/>
      <c r="T29" s="2"/>
      <c r="U29" s="2"/>
      <c r="V29" s="2"/>
      <c r="W29" s="2"/>
    </row>
    <row r="30" spans="2:23" ht="12.75">
      <c r="B30" s="56">
        <v>0.6</v>
      </c>
      <c r="C30" s="132">
        <f>0.67*B30</f>
        <v>0.402</v>
      </c>
      <c r="D30" s="45">
        <f t="shared" si="20"/>
        <v>5.863846153846154</v>
      </c>
      <c r="E30" s="45">
        <f t="shared" si="21"/>
        <v>0.396</v>
      </c>
      <c r="F30" s="59">
        <f t="shared" si="28"/>
        <v>2.2211538461538463</v>
      </c>
      <c r="G30" s="45">
        <f t="shared" si="22"/>
        <v>5.330769230769231</v>
      </c>
      <c r="H30" s="45">
        <f t="shared" si="23"/>
        <v>0.396</v>
      </c>
      <c r="I30" s="59">
        <f t="shared" si="29"/>
        <v>2.019230769230769</v>
      </c>
      <c r="J30" s="45">
        <f t="shared" si="24"/>
        <v>3.9980769230769235</v>
      </c>
      <c r="K30" s="45">
        <f t="shared" si="25"/>
        <v>0.396</v>
      </c>
      <c r="L30" s="59">
        <f t="shared" si="30"/>
        <v>1.5144230769230769</v>
      </c>
      <c r="M30" s="45">
        <f t="shared" si="26"/>
        <v>3.4650000000000003</v>
      </c>
      <c r="N30" s="45">
        <f t="shared" si="27"/>
        <v>0.396</v>
      </c>
      <c r="O30" s="60">
        <f t="shared" si="31"/>
        <v>1.3125</v>
      </c>
      <c r="P30" s="2"/>
      <c r="Q30" s="2"/>
      <c r="R30" s="2"/>
      <c r="S30" s="2"/>
      <c r="T30" s="2"/>
      <c r="U30" s="2"/>
      <c r="V30" s="2"/>
      <c r="W30" s="2"/>
    </row>
    <row r="31" spans="2:23" ht="12.75">
      <c r="B31" s="56">
        <v>0.7</v>
      </c>
      <c r="C31" s="132">
        <f aca="true" t="shared" si="32" ref="C31:C36">0.67*B31</f>
        <v>0.469</v>
      </c>
      <c r="D31" s="45">
        <f t="shared" si="20"/>
        <v>6.841153846153846</v>
      </c>
      <c r="E31" s="45">
        <f t="shared" si="21"/>
        <v>0.46199999999999997</v>
      </c>
      <c r="F31" s="59">
        <f t="shared" si="28"/>
        <v>2.2211538461538463</v>
      </c>
      <c r="G31" s="45">
        <f t="shared" si="22"/>
        <v>6.2192307692307685</v>
      </c>
      <c r="H31" s="45">
        <f t="shared" si="23"/>
        <v>0.46199999999999997</v>
      </c>
      <c r="I31" s="59">
        <f t="shared" si="29"/>
        <v>2.019230769230769</v>
      </c>
      <c r="J31" s="45">
        <f t="shared" si="24"/>
        <v>4.664423076923077</v>
      </c>
      <c r="K31" s="45">
        <f t="shared" si="25"/>
        <v>0.46199999999999997</v>
      </c>
      <c r="L31" s="59">
        <f t="shared" si="30"/>
        <v>1.5144230769230769</v>
      </c>
      <c r="M31" s="45">
        <f t="shared" si="26"/>
        <v>4.0424999999999995</v>
      </c>
      <c r="N31" s="45">
        <f t="shared" si="27"/>
        <v>0.46199999999999997</v>
      </c>
      <c r="O31" s="60">
        <f t="shared" si="31"/>
        <v>1.3125</v>
      </c>
      <c r="P31" s="2"/>
      <c r="Q31" s="2"/>
      <c r="R31" s="2"/>
      <c r="S31" s="2"/>
      <c r="T31" s="2"/>
      <c r="U31" s="2"/>
      <c r="V31" s="2"/>
      <c r="W31" s="2"/>
    </row>
    <row r="32" spans="2:23" ht="12.75">
      <c r="B32" s="56">
        <v>0.8</v>
      </c>
      <c r="C32" s="132">
        <f t="shared" si="32"/>
        <v>0.536</v>
      </c>
      <c r="D32" s="45">
        <f t="shared" si="20"/>
        <v>7.8184615384615395</v>
      </c>
      <c r="E32" s="45">
        <f t="shared" si="21"/>
        <v>0.528</v>
      </c>
      <c r="F32" s="59">
        <f t="shared" si="28"/>
        <v>2.2211538461538463</v>
      </c>
      <c r="G32" s="45">
        <f t="shared" si="22"/>
        <v>7.107692307692308</v>
      </c>
      <c r="H32" s="45">
        <f t="shared" si="23"/>
        <v>0.528</v>
      </c>
      <c r="I32" s="59">
        <f t="shared" si="29"/>
        <v>2.019230769230769</v>
      </c>
      <c r="J32" s="45">
        <f t="shared" si="24"/>
        <v>5.330769230769231</v>
      </c>
      <c r="K32" s="45">
        <f t="shared" si="25"/>
        <v>0.528</v>
      </c>
      <c r="L32" s="59">
        <f t="shared" si="30"/>
        <v>1.5144230769230769</v>
      </c>
      <c r="M32" s="45">
        <f t="shared" si="26"/>
        <v>4.62</v>
      </c>
      <c r="N32" s="45">
        <f t="shared" si="27"/>
        <v>0.528</v>
      </c>
      <c r="O32" s="60">
        <f t="shared" si="31"/>
        <v>1.3125</v>
      </c>
      <c r="P32" s="2"/>
      <c r="Q32" s="2"/>
      <c r="R32" s="2"/>
      <c r="S32" s="2"/>
      <c r="T32" s="2"/>
      <c r="U32" s="2"/>
      <c r="V32" s="2"/>
      <c r="W32" s="2"/>
    </row>
    <row r="33" spans="2:23" ht="12.75">
      <c r="B33" s="56">
        <v>0.9</v>
      </c>
      <c r="C33" s="132">
        <f t="shared" si="32"/>
        <v>0.6030000000000001</v>
      </c>
      <c r="D33" s="45">
        <f t="shared" si="20"/>
        <v>8.795769230769233</v>
      </c>
      <c r="E33" s="45">
        <f t="shared" si="21"/>
        <v>0.5940000000000001</v>
      </c>
      <c r="F33" s="59">
        <f t="shared" si="28"/>
        <v>2.2211538461538463</v>
      </c>
      <c r="G33" s="45">
        <f t="shared" si="22"/>
        <v>7.996153846153847</v>
      </c>
      <c r="H33" s="45">
        <f t="shared" si="23"/>
        <v>0.5940000000000001</v>
      </c>
      <c r="I33" s="59">
        <f t="shared" si="29"/>
        <v>2.019230769230769</v>
      </c>
      <c r="J33" s="45">
        <f t="shared" si="24"/>
        <v>5.997115384615386</v>
      </c>
      <c r="K33" s="45">
        <f t="shared" si="25"/>
        <v>0.5940000000000001</v>
      </c>
      <c r="L33" s="59">
        <f t="shared" si="30"/>
        <v>1.5144230769230769</v>
      </c>
      <c r="M33" s="45">
        <f t="shared" si="26"/>
        <v>5.197500000000001</v>
      </c>
      <c r="N33" s="45">
        <f t="shared" si="27"/>
        <v>0.5940000000000001</v>
      </c>
      <c r="O33" s="60">
        <f t="shared" si="31"/>
        <v>1.3125</v>
      </c>
      <c r="P33" s="2"/>
      <c r="Q33" s="2"/>
      <c r="R33" s="2"/>
      <c r="S33" s="2"/>
      <c r="T33" s="2"/>
      <c r="U33" s="2"/>
      <c r="V33" s="2"/>
      <c r="W33" s="2"/>
    </row>
    <row r="34" spans="2:23" ht="12.75">
      <c r="B34" s="56">
        <v>1</v>
      </c>
      <c r="C34" s="132">
        <f t="shared" si="32"/>
        <v>0.67</v>
      </c>
      <c r="D34" s="45">
        <f t="shared" si="20"/>
        <v>9.773076923076925</v>
      </c>
      <c r="E34" s="45">
        <f t="shared" si="21"/>
        <v>0.66</v>
      </c>
      <c r="F34" s="59">
        <f t="shared" si="28"/>
        <v>2.2211538461538463</v>
      </c>
      <c r="G34" s="45">
        <f t="shared" si="22"/>
        <v>8.884615384615385</v>
      </c>
      <c r="H34" s="45">
        <f t="shared" si="23"/>
        <v>0.66</v>
      </c>
      <c r="I34" s="59">
        <f t="shared" si="29"/>
        <v>2.019230769230769</v>
      </c>
      <c r="J34" s="45">
        <f t="shared" si="24"/>
        <v>6.663461538461539</v>
      </c>
      <c r="K34" s="45">
        <f t="shared" si="25"/>
        <v>0.66</v>
      </c>
      <c r="L34" s="59">
        <f t="shared" si="30"/>
        <v>1.5144230769230769</v>
      </c>
      <c r="M34" s="45">
        <f t="shared" si="26"/>
        <v>5.775</v>
      </c>
      <c r="N34" s="45">
        <f t="shared" si="27"/>
        <v>0.66</v>
      </c>
      <c r="O34" s="60">
        <f t="shared" si="31"/>
        <v>1.3125</v>
      </c>
      <c r="P34" s="2"/>
      <c r="Q34" s="2"/>
      <c r="R34" s="2"/>
      <c r="S34" s="2"/>
      <c r="T34" s="2"/>
      <c r="U34" s="2"/>
      <c r="V34" s="2"/>
      <c r="W34" s="2"/>
    </row>
    <row r="35" spans="2:23" ht="12.75">
      <c r="B35" s="56">
        <v>1.1</v>
      </c>
      <c r="C35" s="132">
        <f t="shared" si="32"/>
        <v>0.7370000000000001</v>
      </c>
      <c r="D35" s="45">
        <f t="shared" si="20"/>
        <v>10.750384615384617</v>
      </c>
      <c r="E35" s="45">
        <f t="shared" si="21"/>
        <v>0.7260000000000001</v>
      </c>
      <c r="F35" s="59">
        <f t="shared" si="28"/>
        <v>2.2211538461538463</v>
      </c>
      <c r="G35" s="45">
        <f t="shared" si="22"/>
        <v>9.773076923076925</v>
      </c>
      <c r="H35" s="45">
        <f t="shared" si="23"/>
        <v>0.7260000000000001</v>
      </c>
      <c r="I35" s="59">
        <f t="shared" si="29"/>
        <v>2.019230769230769</v>
      </c>
      <c r="J35" s="45">
        <f t="shared" si="24"/>
        <v>7.329807692307694</v>
      </c>
      <c r="K35" s="45">
        <f t="shared" si="25"/>
        <v>0.7260000000000001</v>
      </c>
      <c r="L35" s="59">
        <f t="shared" si="30"/>
        <v>1.5144230769230769</v>
      </c>
      <c r="M35" s="45">
        <f t="shared" si="26"/>
        <v>6.352500000000001</v>
      </c>
      <c r="N35" s="45">
        <f t="shared" si="27"/>
        <v>0.7260000000000001</v>
      </c>
      <c r="O35" s="60">
        <f t="shared" si="31"/>
        <v>1.3125</v>
      </c>
      <c r="P35" s="2"/>
      <c r="Q35" s="2"/>
      <c r="R35" s="2"/>
      <c r="S35" s="2"/>
      <c r="T35" s="2"/>
      <c r="U35" s="2"/>
      <c r="V35" s="2"/>
      <c r="W35" s="2"/>
    </row>
    <row r="36" spans="2:23" ht="13.5" thickBot="1">
      <c r="B36" s="57">
        <v>1.2</v>
      </c>
      <c r="C36" s="135">
        <f t="shared" si="32"/>
        <v>0.804</v>
      </c>
      <c r="D36" s="46">
        <f t="shared" si="20"/>
        <v>11.727692307692308</v>
      </c>
      <c r="E36" s="46">
        <f t="shared" si="21"/>
        <v>0.792</v>
      </c>
      <c r="F36" s="46">
        <f t="shared" si="28"/>
        <v>2.2211538461538463</v>
      </c>
      <c r="G36" s="46">
        <f t="shared" si="22"/>
        <v>10.661538461538463</v>
      </c>
      <c r="H36" s="46">
        <f t="shared" si="23"/>
        <v>0.792</v>
      </c>
      <c r="I36" s="46">
        <f t="shared" si="29"/>
        <v>2.019230769230769</v>
      </c>
      <c r="J36" s="46">
        <f t="shared" si="24"/>
        <v>7.996153846153847</v>
      </c>
      <c r="K36" s="46">
        <f t="shared" si="25"/>
        <v>0.792</v>
      </c>
      <c r="L36" s="46">
        <f t="shared" si="30"/>
        <v>1.5144230769230769</v>
      </c>
      <c r="M36" s="46">
        <f t="shared" si="26"/>
        <v>6.930000000000001</v>
      </c>
      <c r="N36" s="46">
        <f t="shared" si="27"/>
        <v>0.792</v>
      </c>
      <c r="O36" s="43">
        <f t="shared" si="31"/>
        <v>1.3125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2"/>
      <c r="G39" s="103"/>
      <c r="H39" s="103"/>
      <c r="I39" s="103"/>
      <c r="J39" s="103"/>
      <c r="K39" s="103"/>
      <c r="L39" s="103"/>
      <c r="M39" s="103"/>
      <c r="N39" s="103"/>
      <c r="O39" s="103"/>
      <c r="P39" s="103"/>
      <c r="Q39" s="2"/>
      <c r="R39" s="2"/>
      <c r="S39" s="2"/>
      <c r="T39" s="2"/>
      <c r="U39" s="2"/>
      <c r="V39" s="2"/>
      <c r="W39" s="2"/>
    </row>
    <row r="40" spans="2:23" ht="12.75">
      <c r="B40" s="14" t="s">
        <v>75</v>
      </c>
      <c r="C40" s="2">
        <v>35</v>
      </c>
      <c r="D40" s="2">
        <v>75</v>
      </c>
      <c r="E40" s="14" t="s">
        <v>74</v>
      </c>
      <c r="F40" s="103"/>
      <c r="G40" s="103"/>
      <c r="H40" s="103"/>
      <c r="I40" s="103"/>
      <c r="J40" s="103"/>
      <c r="K40" s="103"/>
      <c r="L40" s="103"/>
      <c r="M40" s="103"/>
      <c r="N40" s="103"/>
      <c r="O40" s="103"/>
      <c r="P40" s="103"/>
      <c r="Q40" s="2"/>
      <c r="R40" s="2"/>
      <c r="S40" s="2"/>
      <c r="T40" s="2"/>
      <c r="U40" s="2"/>
      <c r="V40" s="2"/>
      <c r="W40" s="2"/>
    </row>
    <row r="41" spans="2:23" ht="12.75">
      <c r="B41" s="2"/>
      <c r="C41" s="2"/>
      <c r="D41" s="2"/>
      <c r="E41" s="2"/>
      <c r="F41" s="103"/>
      <c r="G41" s="103"/>
      <c r="H41" s="103"/>
      <c r="I41" s="103"/>
      <c r="J41" s="103"/>
      <c r="K41" s="103"/>
      <c r="L41" s="103"/>
      <c r="M41" s="103"/>
      <c r="N41" s="103"/>
      <c r="O41" s="103"/>
      <c r="P41" s="103"/>
      <c r="Q41" s="2"/>
      <c r="R41" s="2"/>
      <c r="S41" s="2"/>
      <c r="T41" s="2"/>
      <c r="U41" s="2"/>
      <c r="V41" s="2"/>
      <c r="W41" s="2"/>
    </row>
    <row r="42" spans="2:23" ht="12.75">
      <c r="B42" s="2"/>
      <c r="C42" s="2"/>
      <c r="D42" s="2"/>
      <c r="E42" s="2"/>
      <c r="F42" s="103"/>
      <c r="G42" s="103"/>
      <c r="H42" s="103"/>
      <c r="I42" s="103"/>
      <c r="J42" s="103"/>
      <c r="K42" s="103"/>
      <c r="L42" s="103"/>
      <c r="M42" s="103"/>
      <c r="N42" s="103"/>
      <c r="O42" s="103"/>
      <c r="P42" s="103"/>
      <c r="Q42" s="2"/>
      <c r="R42" s="2"/>
      <c r="S42" s="2"/>
      <c r="T42" s="2"/>
      <c r="U42" s="2"/>
      <c r="V42" s="2"/>
      <c r="W42" s="2"/>
    </row>
    <row r="43" spans="2:23" ht="12.75">
      <c r="B43" s="2"/>
      <c r="C43" s="2"/>
      <c r="D43" s="2"/>
      <c r="E43" s="2"/>
      <c r="F43" s="103"/>
      <c r="G43" s="103"/>
      <c r="H43" s="103"/>
      <c r="I43" s="103"/>
      <c r="J43" s="103"/>
      <c r="K43" s="103"/>
      <c r="L43" s="103"/>
      <c r="M43" s="103"/>
      <c r="N43" s="103"/>
      <c r="O43" s="103"/>
      <c r="P43" s="103"/>
      <c r="Q43" s="2"/>
      <c r="R43" s="2"/>
      <c r="S43" s="2"/>
      <c r="T43" s="2"/>
      <c r="U43" s="2"/>
      <c r="V43" s="2"/>
      <c r="W43" s="2"/>
    </row>
    <row r="44" spans="2:23" ht="12.75">
      <c r="B44" s="2"/>
      <c r="C44" s="2"/>
      <c r="D44" s="2"/>
      <c r="E44" s="2"/>
      <c r="F44" s="103"/>
      <c r="G44" s="103"/>
      <c r="H44" s="103"/>
      <c r="I44" s="103"/>
      <c r="J44" s="103"/>
      <c r="K44" s="103"/>
      <c r="L44" s="103"/>
      <c r="M44" s="103"/>
      <c r="N44" s="103"/>
      <c r="O44" s="103"/>
      <c r="P44" s="103"/>
      <c r="Q44" s="2"/>
      <c r="R44" s="2"/>
      <c r="S44" s="2"/>
      <c r="T44" s="2"/>
      <c r="U44" s="2"/>
      <c r="V44" s="2"/>
      <c r="W44" s="2"/>
    </row>
    <row r="45" spans="2:23" ht="12.75">
      <c r="B45" s="2"/>
      <c r="C45" s="2"/>
      <c r="D45" s="2"/>
      <c r="E45" s="2"/>
      <c r="F45" s="103"/>
      <c r="G45" s="103"/>
      <c r="H45" s="103"/>
      <c r="I45" s="103"/>
      <c r="J45" s="103"/>
      <c r="K45" s="103"/>
      <c r="L45" s="103"/>
      <c r="M45" s="103"/>
      <c r="N45" s="103"/>
      <c r="O45" s="103"/>
      <c r="P45" s="103"/>
      <c r="Q45" s="2"/>
      <c r="R45" s="2"/>
      <c r="S45" s="2"/>
      <c r="T45" s="2"/>
      <c r="U45" s="2"/>
      <c r="V45" s="2"/>
      <c r="W45" s="2"/>
    </row>
  </sheetData>
  <sheetProtection/>
  <mergeCells count="44">
    <mergeCell ref="D25:F25"/>
    <mergeCell ref="G25:I25"/>
    <mergeCell ref="J25:L25"/>
    <mergeCell ref="M25:O25"/>
    <mergeCell ref="B16:C16"/>
    <mergeCell ref="B17:C17"/>
    <mergeCell ref="B18:C18"/>
    <mergeCell ref="B19:C19"/>
    <mergeCell ref="B20:C20"/>
    <mergeCell ref="B25:C25"/>
    <mergeCell ref="B10:C10"/>
    <mergeCell ref="B11:C11"/>
    <mergeCell ref="B12:C12"/>
    <mergeCell ref="B13:C13"/>
    <mergeCell ref="B14:C14"/>
    <mergeCell ref="B15:C15"/>
    <mergeCell ref="V7:V10"/>
    <mergeCell ref="W7:W10"/>
    <mergeCell ref="B8:C8"/>
    <mergeCell ref="E8:F8"/>
    <mergeCell ref="J8:K8"/>
    <mergeCell ref="O8:P8"/>
    <mergeCell ref="T8:U8"/>
    <mergeCell ref="B9:C9"/>
    <mergeCell ref="E9:F9"/>
    <mergeCell ref="J9:K9"/>
    <mergeCell ref="L7:L10"/>
    <mergeCell ref="M7:M10"/>
    <mergeCell ref="O7:P7"/>
    <mergeCell ref="Q7:Q10"/>
    <mergeCell ref="R7:R10"/>
    <mergeCell ref="T7:U7"/>
    <mergeCell ref="O9:P9"/>
    <mergeCell ref="T9:U9"/>
    <mergeCell ref="B6:C6"/>
    <mergeCell ref="D6:H6"/>
    <mergeCell ref="I6:M6"/>
    <mergeCell ref="N6:R6"/>
    <mergeCell ref="S6:W6"/>
    <mergeCell ref="B7:C7"/>
    <mergeCell ref="E7:F7"/>
    <mergeCell ref="G7:G10"/>
    <mergeCell ref="H7:H10"/>
    <mergeCell ref="J7:K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AU45"/>
  <sheetViews>
    <sheetView zoomScalePageLayoutView="0" workbookViewId="0" topLeftCell="O1">
      <selection activeCell="AV21" sqref="Y2:AV21"/>
    </sheetView>
  </sheetViews>
  <sheetFormatPr defaultColWidth="9.140625" defaultRowHeight="12.75"/>
  <cols>
    <col min="1" max="1" width="2.57421875" style="0" customWidth="1"/>
    <col min="2" max="2" width="11.140625" style="0" customWidth="1"/>
    <col min="3" max="23" width="6.57421875" style="0" customWidth="1"/>
    <col min="24" max="27" width="9.140625" style="0" customWidth="1"/>
    <col min="28" max="28" width="6.57421875" style="0" customWidth="1"/>
    <col min="29" max="30" width="6.57421875" style="0" hidden="1" customWidth="1"/>
    <col min="31" max="33" width="6.57421875" style="0" customWidth="1"/>
    <col min="34" max="35" width="6.57421875" style="0" hidden="1" customWidth="1"/>
    <col min="36" max="38" width="6.57421875" style="0" customWidth="1"/>
    <col min="39" max="40" width="6.57421875" style="0" hidden="1" customWidth="1"/>
    <col min="41" max="43" width="6.57421875" style="0" customWidth="1"/>
    <col min="44" max="45" width="6.57421875" style="0" hidden="1" customWidth="1"/>
    <col min="46" max="47"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6" ht="19.5" customHeight="1">
      <c r="B2" s="1" t="s">
        <v>84</v>
      </c>
      <c r="C2" s="2"/>
      <c r="F2" s="3" t="s">
        <v>47</v>
      </c>
      <c r="G2" s="2"/>
      <c r="H2" s="2"/>
      <c r="I2" s="3"/>
      <c r="J2" s="2"/>
      <c r="K2" s="14" t="s">
        <v>6</v>
      </c>
      <c r="L2" s="2"/>
      <c r="M2" s="2"/>
      <c r="N2" s="2"/>
      <c r="O2" s="2"/>
      <c r="P2" s="2"/>
      <c r="Q2" s="2"/>
      <c r="R2" s="2"/>
      <c r="S2" s="2"/>
      <c r="T2" s="2"/>
      <c r="U2" s="2"/>
      <c r="V2" s="2"/>
      <c r="W2" s="2"/>
      <c r="Z2" t="s">
        <v>85</v>
      </c>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40</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47"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c r="Z6" s="183" t="s">
        <v>2</v>
      </c>
      <c r="AA6" s="184"/>
      <c r="AB6" s="185" t="s">
        <v>29</v>
      </c>
      <c r="AC6" s="186"/>
      <c r="AD6" s="186"/>
      <c r="AE6" s="187"/>
      <c r="AF6" s="188"/>
      <c r="AG6" s="189" t="s">
        <v>28</v>
      </c>
      <c r="AH6" s="190"/>
      <c r="AI6" s="190"/>
      <c r="AJ6" s="191"/>
      <c r="AK6" s="192"/>
      <c r="AL6" s="193" t="s">
        <v>30</v>
      </c>
      <c r="AM6" s="176"/>
      <c r="AN6" s="176"/>
      <c r="AO6" s="177"/>
      <c r="AP6" s="178"/>
      <c r="AQ6" s="175" t="s">
        <v>31</v>
      </c>
      <c r="AR6" s="176"/>
      <c r="AS6" s="176"/>
      <c r="AT6" s="177"/>
      <c r="AU6" s="178"/>
    </row>
    <row r="7" spans="2:47" ht="19.5" customHeight="1">
      <c r="B7" s="163" t="s">
        <v>3</v>
      </c>
      <c r="C7" s="164"/>
      <c r="D7" s="66">
        <f>Speeds!K86</f>
        <v>32</v>
      </c>
      <c r="E7" s="157" t="s">
        <v>33</v>
      </c>
      <c r="F7" s="158"/>
      <c r="G7" s="179" t="s">
        <v>34</v>
      </c>
      <c r="H7" s="181" t="s">
        <v>35</v>
      </c>
      <c r="I7" s="44">
        <f>Speeds!K89</f>
        <v>26</v>
      </c>
      <c r="J7" s="157" t="s">
        <v>33</v>
      </c>
      <c r="K7" s="158"/>
      <c r="L7" s="169" t="s">
        <v>34</v>
      </c>
      <c r="M7" s="154" t="s">
        <v>35</v>
      </c>
      <c r="N7" s="15">
        <f>Speeds!K92</f>
        <v>24</v>
      </c>
      <c r="O7" s="157" t="s">
        <v>33</v>
      </c>
      <c r="P7" s="158"/>
      <c r="Q7" s="169" t="s">
        <v>34</v>
      </c>
      <c r="R7" s="154" t="s">
        <v>35</v>
      </c>
      <c r="S7" s="15">
        <f>Speeds!K95</f>
        <v>26</v>
      </c>
      <c r="T7" s="157" t="s">
        <v>33</v>
      </c>
      <c r="U7" s="158"/>
      <c r="V7" s="169" t="s">
        <v>34</v>
      </c>
      <c r="W7" s="154" t="s">
        <v>35</v>
      </c>
      <c r="Z7" s="163" t="s">
        <v>3</v>
      </c>
      <c r="AA7" s="164"/>
      <c r="AB7" s="66">
        <f>Speeds!K86</f>
        <v>32</v>
      </c>
      <c r="AC7" s="157" t="s">
        <v>33</v>
      </c>
      <c r="AD7" s="220"/>
      <c r="AE7" s="169" t="s">
        <v>34</v>
      </c>
      <c r="AF7" s="154" t="s">
        <v>35</v>
      </c>
      <c r="AG7" s="44">
        <f>Speeds!K89</f>
        <v>26</v>
      </c>
      <c r="AH7" s="157" t="s">
        <v>33</v>
      </c>
      <c r="AI7" s="220"/>
      <c r="AJ7" s="169" t="s">
        <v>34</v>
      </c>
      <c r="AK7" s="154" t="s">
        <v>35</v>
      </c>
      <c r="AL7" s="15">
        <f>Speeds!K92</f>
        <v>24</v>
      </c>
      <c r="AM7" s="157" t="s">
        <v>33</v>
      </c>
      <c r="AN7" s="220"/>
      <c r="AO7" s="169" t="s">
        <v>34</v>
      </c>
      <c r="AP7" s="154" t="s">
        <v>35</v>
      </c>
      <c r="AQ7" s="15">
        <f>Speeds!K95</f>
        <v>26</v>
      </c>
      <c r="AR7" s="157" t="s">
        <v>33</v>
      </c>
      <c r="AS7" s="220"/>
      <c r="AT7" s="169" t="s">
        <v>34</v>
      </c>
      <c r="AU7" s="154" t="s">
        <v>35</v>
      </c>
    </row>
    <row r="8" spans="2:47" ht="19.5" customHeight="1">
      <c r="B8" s="163" t="s">
        <v>4</v>
      </c>
      <c r="C8" s="164"/>
      <c r="D8" s="66">
        <f>Speeds!K87</f>
        <v>18</v>
      </c>
      <c r="E8" s="165" t="s">
        <v>33</v>
      </c>
      <c r="F8" s="166"/>
      <c r="G8" s="180"/>
      <c r="H8" s="182"/>
      <c r="I8" s="44">
        <f>Speeds!K90</f>
        <v>15</v>
      </c>
      <c r="J8" s="167" t="s">
        <v>33</v>
      </c>
      <c r="K8" s="168"/>
      <c r="L8" s="170"/>
      <c r="M8" s="155"/>
      <c r="N8" s="15">
        <f>Speeds!K93</f>
        <v>14</v>
      </c>
      <c r="O8" s="167" t="s">
        <v>33</v>
      </c>
      <c r="P8" s="168"/>
      <c r="Q8" s="170"/>
      <c r="R8" s="155"/>
      <c r="S8" s="15">
        <f>Speeds!K96</f>
        <v>13</v>
      </c>
      <c r="T8" s="167" t="s">
        <v>33</v>
      </c>
      <c r="U8" s="168"/>
      <c r="V8" s="170"/>
      <c r="W8" s="155"/>
      <c r="Z8" s="163" t="s">
        <v>4</v>
      </c>
      <c r="AA8" s="164"/>
      <c r="AB8" s="66">
        <f>Speeds!K87</f>
        <v>18</v>
      </c>
      <c r="AC8" s="165" t="s">
        <v>33</v>
      </c>
      <c r="AD8" s="173"/>
      <c r="AE8" s="214"/>
      <c r="AF8" s="219"/>
      <c r="AG8" s="44">
        <f>Speeds!K90</f>
        <v>15</v>
      </c>
      <c r="AH8" s="227" t="s">
        <v>33</v>
      </c>
      <c r="AI8" s="167"/>
      <c r="AJ8" s="214"/>
      <c r="AK8" s="219"/>
      <c r="AL8" s="15">
        <f>Speeds!K93</f>
        <v>14</v>
      </c>
      <c r="AM8" s="227" t="s">
        <v>33</v>
      </c>
      <c r="AN8" s="167"/>
      <c r="AO8" s="214"/>
      <c r="AP8" s="219"/>
      <c r="AQ8" s="15">
        <f>Speeds!K96</f>
        <v>13</v>
      </c>
      <c r="AR8" s="227" t="s">
        <v>33</v>
      </c>
      <c r="AS8" s="167"/>
      <c r="AT8" s="214"/>
      <c r="AU8" s="219"/>
    </row>
    <row r="9" spans="2:47" ht="19.5" customHeight="1">
      <c r="B9" s="163" t="s">
        <v>5</v>
      </c>
      <c r="C9" s="164"/>
      <c r="D9" s="66">
        <f>Speeds!K88</f>
        <v>20</v>
      </c>
      <c r="E9" s="165" t="s">
        <v>33</v>
      </c>
      <c r="F9" s="166"/>
      <c r="G9" s="180"/>
      <c r="H9" s="182"/>
      <c r="I9" s="44">
        <f>Speeds!K91</f>
        <v>17</v>
      </c>
      <c r="J9" s="173" t="s">
        <v>33</v>
      </c>
      <c r="K9" s="174"/>
      <c r="L9" s="170"/>
      <c r="M9" s="155"/>
      <c r="N9" s="15">
        <f>Speeds!K94</f>
        <v>15</v>
      </c>
      <c r="O9" s="173" t="s">
        <v>33</v>
      </c>
      <c r="P9" s="174"/>
      <c r="Q9" s="170"/>
      <c r="R9" s="155"/>
      <c r="S9" s="15">
        <f>Speeds!K97</f>
        <v>14</v>
      </c>
      <c r="T9" s="173" t="s">
        <v>33</v>
      </c>
      <c r="U9" s="174"/>
      <c r="V9" s="170"/>
      <c r="W9" s="155"/>
      <c r="Z9" s="163" t="s">
        <v>5</v>
      </c>
      <c r="AA9" s="164"/>
      <c r="AB9" s="66">
        <f>Speeds!K88</f>
        <v>20</v>
      </c>
      <c r="AC9" s="165" t="s">
        <v>33</v>
      </c>
      <c r="AD9" s="173"/>
      <c r="AE9" s="214"/>
      <c r="AF9" s="219"/>
      <c r="AG9" s="44">
        <f>Speeds!K91</f>
        <v>17</v>
      </c>
      <c r="AH9" s="157" t="s">
        <v>33</v>
      </c>
      <c r="AI9" s="220"/>
      <c r="AJ9" s="214"/>
      <c r="AK9" s="219"/>
      <c r="AL9" s="15">
        <f>Speeds!K94</f>
        <v>15</v>
      </c>
      <c r="AM9" s="157" t="s">
        <v>33</v>
      </c>
      <c r="AN9" s="220"/>
      <c r="AO9" s="214"/>
      <c r="AP9" s="219"/>
      <c r="AQ9" s="15">
        <f>Speeds!K97</f>
        <v>14</v>
      </c>
      <c r="AR9" s="157" t="s">
        <v>33</v>
      </c>
      <c r="AS9" s="220"/>
      <c r="AT9" s="214"/>
      <c r="AU9" s="219"/>
    </row>
    <row r="10" spans="2:47" ht="30" customHeight="1" thickBot="1">
      <c r="B10" s="171" t="s">
        <v>32</v>
      </c>
      <c r="C10" s="172"/>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c r="Z10" s="171" t="s">
        <v>32</v>
      </c>
      <c r="AA10" s="172"/>
      <c r="AB10" s="133" t="s">
        <v>51</v>
      </c>
      <c r="AC10" s="134"/>
      <c r="AD10" s="134"/>
      <c r="AE10" s="269"/>
      <c r="AF10" s="268"/>
      <c r="AG10" s="133" t="s">
        <v>51</v>
      </c>
      <c r="AH10" s="134"/>
      <c r="AI10" s="134"/>
      <c r="AJ10" s="269"/>
      <c r="AK10" s="268"/>
      <c r="AL10" s="133" t="s">
        <v>51</v>
      </c>
      <c r="AM10" s="134"/>
      <c r="AN10" s="134"/>
      <c r="AO10" s="269"/>
      <c r="AP10" s="268"/>
      <c r="AQ10" s="133" t="s">
        <v>51</v>
      </c>
      <c r="AR10" s="134"/>
      <c r="AS10" s="134"/>
      <c r="AT10" s="269"/>
      <c r="AU10" s="268"/>
    </row>
    <row r="11" spans="2:47" s="70" customFormat="1" ht="19.5" customHeight="1">
      <c r="B11" s="194">
        <v>0.3</v>
      </c>
      <c r="C11" s="206"/>
      <c r="D11" s="71">
        <f aca="true" t="shared" si="0" ref="D11:D20">G11+H11+G11+D27+H11+F27</f>
        <v>36.264</v>
      </c>
      <c r="E11" s="72">
        <f aca="true" t="shared" si="1" ref="E11:E20">D11+G11+H11</f>
        <v>51.264</v>
      </c>
      <c r="F11" s="72">
        <f aca="true" t="shared" si="2" ref="F11:F20">E11+G11+H11</f>
        <v>66.26400000000001</v>
      </c>
      <c r="G11" s="72">
        <f aca="true" t="shared" si="3" ref="G11:G20">B11*$D$7</f>
        <v>9.6</v>
      </c>
      <c r="H11" s="73">
        <f aca="true" t="shared" si="4" ref="H11:H20">B11*$D$8</f>
        <v>5.3999999999999995</v>
      </c>
      <c r="I11" s="71">
        <f aca="true" t="shared" si="5" ref="I11:I20">L11+M11+L11+G27+M11+I27</f>
        <v>29.82</v>
      </c>
      <c r="J11" s="72">
        <f aca="true" t="shared" si="6" ref="J11:J20">I11+L11+M11</f>
        <v>42.12</v>
      </c>
      <c r="K11" s="72">
        <f aca="true" t="shared" si="7" ref="K11:K20">J11+L11+M11</f>
        <v>54.419999999999995</v>
      </c>
      <c r="L11" s="72">
        <f aca="true" t="shared" si="8" ref="L11:L20">B11*$I$7</f>
        <v>7.8</v>
      </c>
      <c r="M11" s="73">
        <f aca="true" t="shared" si="9" ref="M11:M20">B11*$I$8</f>
        <v>4.5</v>
      </c>
      <c r="N11" s="71">
        <f aca="true" t="shared" si="10" ref="N11:N20">Q11+R11+Q11+J27+R11+L27</f>
        <v>27.672</v>
      </c>
      <c r="O11" s="72">
        <f aca="true" t="shared" si="11" ref="O11:O20">N11+Q11+R11</f>
        <v>39.072</v>
      </c>
      <c r="P11" s="72">
        <f aca="true" t="shared" si="12" ref="P11:P20">O11+Q11+R11</f>
        <v>50.47200000000001</v>
      </c>
      <c r="Q11" s="72">
        <f aca="true" t="shared" si="13" ref="Q11:Q20">B11*$N$7</f>
        <v>7.199999999999999</v>
      </c>
      <c r="R11" s="73">
        <f aca="true" t="shared" si="14" ref="R11:R20">B11*$N$8</f>
        <v>4.2</v>
      </c>
      <c r="S11" s="71">
        <f aca="true" t="shared" si="15" ref="S11:S20">V11+W11+V11+M27+W11+O27</f>
        <v>27.924</v>
      </c>
      <c r="T11" s="72">
        <f aca="true" t="shared" si="16" ref="T11:T20">S11+V11+W11</f>
        <v>39.623999999999995</v>
      </c>
      <c r="U11" s="72">
        <f aca="true" t="shared" si="17" ref="U11:U20">T11+V11+W11</f>
        <v>51.32399999999999</v>
      </c>
      <c r="V11" s="74">
        <f aca="true" t="shared" si="18" ref="V11:V20">B11*$S$7</f>
        <v>7.8</v>
      </c>
      <c r="W11" s="75">
        <f aca="true" t="shared" si="19" ref="W11:W20">B11*$S$8</f>
        <v>3.9</v>
      </c>
      <c r="Z11" s="194">
        <v>0.3</v>
      </c>
      <c r="AA11" s="206"/>
      <c r="AB11" s="71">
        <f>2*AE11+AF11+D27</f>
        <v>28.163999999999998</v>
      </c>
      <c r="AC11" s="72"/>
      <c r="AD11" s="72"/>
      <c r="AE11" s="72">
        <f aca="true" t="shared" si="20" ref="AE11:AE20">Z11*$D$7</f>
        <v>9.6</v>
      </c>
      <c r="AF11" s="73">
        <f aca="true" t="shared" si="21" ref="AF11:AF20">Z11*$D$8</f>
        <v>5.3999999999999995</v>
      </c>
      <c r="AG11" s="71">
        <f>2*AJ11+AK11+G27</f>
        <v>23.07</v>
      </c>
      <c r="AH11" s="72"/>
      <c r="AI11" s="72"/>
      <c r="AJ11" s="72">
        <f aca="true" t="shared" si="22" ref="AJ11:AJ20">Z11*$I$7</f>
        <v>7.8</v>
      </c>
      <c r="AK11" s="73">
        <f aca="true" t="shared" si="23" ref="AK11:AK20">Z11*$I$8</f>
        <v>4.5</v>
      </c>
      <c r="AL11" s="71">
        <f>2*AO11+AP11+K27</f>
        <v>18.798</v>
      </c>
      <c r="AM11" s="72"/>
      <c r="AN11" s="72"/>
      <c r="AO11" s="72">
        <f aca="true" t="shared" si="24" ref="AO11:AO20">Z11*$N$7</f>
        <v>7.199999999999999</v>
      </c>
      <c r="AP11" s="73">
        <f aca="true" t="shared" si="25" ref="AP11:AP20">Z11*$N$8</f>
        <v>4.2</v>
      </c>
      <c r="AQ11" s="71">
        <f>2*AT11+AU11+M27</f>
        <v>22.074</v>
      </c>
      <c r="AR11" s="72"/>
      <c r="AS11" s="72"/>
      <c r="AT11" s="74">
        <f aca="true" t="shared" si="26" ref="AT11:AT20">Z11*$S$7</f>
        <v>7.8</v>
      </c>
      <c r="AU11" s="75">
        <f aca="true" t="shared" si="27" ref="AU11:AU20">Z11*$S$8</f>
        <v>3.9</v>
      </c>
    </row>
    <row r="12" spans="2:47" s="70" customFormat="1" ht="19.5" customHeight="1">
      <c r="B12" s="196">
        <v>0.4</v>
      </c>
      <c r="C12" s="203"/>
      <c r="D12" s="76">
        <f t="shared" si="0"/>
        <v>47.452000000000005</v>
      </c>
      <c r="E12" s="77">
        <f t="shared" si="1"/>
        <v>67.45200000000001</v>
      </c>
      <c r="F12" s="77">
        <f t="shared" si="2"/>
        <v>87.45200000000001</v>
      </c>
      <c r="G12" s="77">
        <f t="shared" si="3"/>
        <v>12.8</v>
      </c>
      <c r="H12" s="78">
        <f t="shared" si="4"/>
        <v>7.2</v>
      </c>
      <c r="I12" s="76">
        <f t="shared" si="5"/>
        <v>39.01</v>
      </c>
      <c r="J12" s="77">
        <f t="shared" si="6"/>
        <v>55.41</v>
      </c>
      <c r="K12" s="77">
        <f t="shared" si="7"/>
        <v>71.81</v>
      </c>
      <c r="L12" s="77">
        <f t="shared" si="8"/>
        <v>10.4</v>
      </c>
      <c r="M12" s="78">
        <f t="shared" si="9"/>
        <v>6</v>
      </c>
      <c r="N12" s="76">
        <f t="shared" si="10"/>
        <v>36.196000000000005</v>
      </c>
      <c r="O12" s="77">
        <f t="shared" si="11"/>
        <v>51.39600000000001</v>
      </c>
      <c r="P12" s="77">
        <f t="shared" si="12"/>
        <v>66.596</v>
      </c>
      <c r="Q12" s="77">
        <f t="shared" si="13"/>
        <v>9.600000000000001</v>
      </c>
      <c r="R12" s="78">
        <f t="shared" si="14"/>
        <v>5.6000000000000005</v>
      </c>
      <c r="S12" s="76">
        <f t="shared" si="15"/>
        <v>36.58200000000001</v>
      </c>
      <c r="T12" s="77">
        <f t="shared" si="16"/>
        <v>52.18200000000001</v>
      </c>
      <c r="U12" s="77">
        <f t="shared" si="17"/>
        <v>67.78200000000001</v>
      </c>
      <c r="V12" s="79">
        <f t="shared" si="18"/>
        <v>10.4</v>
      </c>
      <c r="W12" s="80">
        <f t="shared" si="19"/>
        <v>5.2</v>
      </c>
      <c r="Z12" s="196">
        <v>0.4</v>
      </c>
      <c r="AA12" s="203"/>
      <c r="AB12" s="76">
        <f>2*AE12+AF12+D28</f>
        <v>37.55200000000001</v>
      </c>
      <c r="AC12" s="77"/>
      <c r="AD12" s="77"/>
      <c r="AE12" s="77">
        <f t="shared" si="20"/>
        <v>12.8</v>
      </c>
      <c r="AF12" s="78">
        <f t="shared" si="21"/>
        <v>7.2</v>
      </c>
      <c r="AG12" s="76">
        <f>2*AJ12+AK12+G28</f>
        <v>30.76</v>
      </c>
      <c r="AH12" s="77"/>
      <c r="AI12" s="77"/>
      <c r="AJ12" s="77">
        <f t="shared" si="22"/>
        <v>10.4</v>
      </c>
      <c r="AK12" s="78">
        <f t="shared" si="23"/>
        <v>6</v>
      </c>
      <c r="AL12" s="76">
        <f>2*AO12+AP12+K28</f>
        <v>25.064000000000004</v>
      </c>
      <c r="AM12" s="77"/>
      <c r="AN12" s="77"/>
      <c r="AO12" s="77">
        <f t="shared" si="24"/>
        <v>9.600000000000001</v>
      </c>
      <c r="AP12" s="78">
        <f t="shared" si="25"/>
        <v>5.6000000000000005</v>
      </c>
      <c r="AQ12" s="76">
        <f>2*AT12+AU12+M28</f>
        <v>29.432000000000002</v>
      </c>
      <c r="AR12" s="77"/>
      <c r="AS12" s="77"/>
      <c r="AT12" s="79">
        <f t="shared" si="26"/>
        <v>10.4</v>
      </c>
      <c r="AU12" s="80">
        <f t="shared" si="27"/>
        <v>5.2</v>
      </c>
    </row>
    <row r="13" spans="2:47" s="70" customFormat="1" ht="19.5" customHeight="1">
      <c r="B13" s="198">
        <v>0.5</v>
      </c>
      <c r="C13" s="203"/>
      <c r="D13" s="76">
        <f t="shared" si="0"/>
        <v>58.64</v>
      </c>
      <c r="E13" s="77">
        <f t="shared" si="1"/>
        <v>83.64</v>
      </c>
      <c r="F13" s="77">
        <f t="shared" si="2"/>
        <v>108.64</v>
      </c>
      <c r="G13" s="77">
        <f t="shared" si="3"/>
        <v>16</v>
      </c>
      <c r="H13" s="78">
        <f t="shared" si="4"/>
        <v>9</v>
      </c>
      <c r="I13" s="76">
        <f t="shared" si="5"/>
        <v>48.2</v>
      </c>
      <c r="J13" s="77">
        <f t="shared" si="6"/>
        <v>68.7</v>
      </c>
      <c r="K13" s="77">
        <f t="shared" si="7"/>
        <v>89.2</v>
      </c>
      <c r="L13" s="77">
        <f t="shared" si="8"/>
        <v>13</v>
      </c>
      <c r="M13" s="78">
        <f t="shared" si="9"/>
        <v>7.5</v>
      </c>
      <c r="N13" s="76">
        <f t="shared" si="10"/>
        <v>44.72</v>
      </c>
      <c r="O13" s="77">
        <f t="shared" si="11"/>
        <v>63.72</v>
      </c>
      <c r="P13" s="77">
        <f t="shared" si="12"/>
        <v>82.72</v>
      </c>
      <c r="Q13" s="77">
        <f t="shared" si="13"/>
        <v>12</v>
      </c>
      <c r="R13" s="78">
        <f t="shared" si="14"/>
        <v>7</v>
      </c>
      <c r="S13" s="76">
        <f t="shared" si="15"/>
        <v>45.24</v>
      </c>
      <c r="T13" s="77">
        <f t="shared" si="16"/>
        <v>64.74000000000001</v>
      </c>
      <c r="U13" s="77">
        <f t="shared" si="17"/>
        <v>84.24000000000001</v>
      </c>
      <c r="V13" s="79">
        <f t="shared" si="18"/>
        <v>13</v>
      </c>
      <c r="W13" s="80">
        <f t="shared" si="19"/>
        <v>6.5</v>
      </c>
      <c r="Z13" s="198">
        <v>0.5</v>
      </c>
      <c r="AA13" s="203"/>
      <c r="AB13" s="76">
        <f>2*AE13+AF13+D29</f>
        <v>46.94</v>
      </c>
      <c r="AC13" s="77"/>
      <c r="AD13" s="77"/>
      <c r="AE13" s="77">
        <f t="shared" si="20"/>
        <v>16</v>
      </c>
      <c r="AF13" s="78">
        <f t="shared" si="21"/>
        <v>9</v>
      </c>
      <c r="AG13" s="76">
        <f>2*AJ13+AK13+G29</f>
        <v>38.45</v>
      </c>
      <c r="AH13" s="77"/>
      <c r="AI13" s="77"/>
      <c r="AJ13" s="77">
        <f t="shared" si="22"/>
        <v>13</v>
      </c>
      <c r="AK13" s="78">
        <f t="shared" si="23"/>
        <v>7.5</v>
      </c>
      <c r="AL13" s="76">
        <f>2*AO13+AP13+K29</f>
        <v>31.33</v>
      </c>
      <c r="AM13" s="77"/>
      <c r="AN13" s="77"/>
      <c r="AO13" s="77">
        <f t="shared" si="24"/>
        <v>12</v>
      </c>
      <c r="AP13" s="78">
        <f t="shared" si="25"/>
        <v>7</v>
      </c>
      <c r="AQ13" s="76">
        <f>2*AT13+AU13+M29</f>
        <v>36.79</v>
      </c>
      <c r="AR13" s="77"/>
      <c r="AS13" s="77"/>
      <c r="AT13" s="79">
        <f t="shared" si="26"/>
        <v>13</v>
      </c>
      <c r="AU13" s="80">
        <f t="shared" si="27"/>
        <v>6.5</v>
      </c>
    </row>
    <row r="14" spans="2:47" s="70" customFormat="1" ht="19.5" customHeight="1">
      <c r="B14" s="198">
        <v>0.6</v>
      </c>
      <c r="C14" s="203"/>
      <c r="D14" s="76">
        <f t="shared" si="0"/>
        <v>69.828</v>
      </c>
      <c r="E14" s="77">
        <f t="shared" si="1"/>
        <v>99.828</v>
      </c>
      <c r="F14" s="77">
        <f t="shared" si="2"/>
        <v>129.828</v>
      </c>
      <c r="G14" s="77">
        <f t="shared" si="3"/>
        <v>19.2</v>
      </c>
      <c r="H14" s="78">
        <f t="shared" si="4"/>
        <v>10.799999999999999</v>
      </c>
      <c r="I14" s="76">
        <f t="shared" si="5"/>
        <v>57.39</v>
      </c>
      <c r="J14" s="77">
        <f t="shared" si="6"/>
        <v>81.99</v>
      </c>
      <c r="K14" s="77">
        <f t="shared" si="7"/>
        <v>106.58999999999999</v>
      </c>
      <c r="L14" s="77">
        <f t="shared" si="8"/>
        <v>15.6</v>
      </c>
      <c r="M14" s="78">
        <f t="shared" si="9"/>
        <v>9</v>
      </c>
      <c r="N14" s="76">
        <f t="shared" si="10"/>
        <v>53.244</v>
      </c>
      <c r="O14" s="77">
        <f t="shared" si="11"/>
        <v>76.04400000000001</v>
      </c>
      <c r="P14" s="77">
        <f t="shared" si="12"/>
        <v>98.84400000000002</v>
      </c>
      <c r="Q14" s="77">
        <f t="shared" si="13"/>
        <v>14.399999999999999</v>
      </c>
      <c r="R14" s="78">
        <f t="shared" si="14"/>
        <v>8.4</v>
      </c>
      <c r="S14" s="76">
        <f t="shared" si="15"/>
        <v>53.898</v>
      </c>
      <c r="T14" s="77">
        <f t="shared" si="16"/>
        <v>77.298</v>
      </c>
      <c r="U14" s="77">
        <f t="shared" si="17"/>
        <v>100.698</v>
      </c>
      <c r="V14" s="79">
        <f t="shared" si="18"/>
        <v>15.6</v>
      </c>
      <c r="W14" s="80">
        <f t="shared" si="19"/>
        <v>7.8</v>
      </c>
      <c r="Z14" s="198">
        <v>0.6</v>
      </c>
      <c r="AA14" s="203"/>
      <c r="AB14" s="76">
        <f>2*AE14+AF14+D30</f>
        <v>56.327999999999996</v>
      </c>
      <c r="AC14" s="77"/>
      <c r="AD14" s="77"/>
      <c r="AE14" s="77">
        <f t="shared" si="20"/>
        <v>19.2</v>
      </c>
      <c r="AF14" s="78">
        <f t="shared" si="21"/>
        <v>10.799999999999999</v>
      </c>
      <c r="AG14" s="76">
        <f>2*AJ14+AK14+G30</f>
        <v>46.14</v>
      </c>
      <c r="AH14" s="77"/>
      <c r="AI14" s="77"/>
      <c r="AJ14" s="77">
        <f t="shared" si="22"/>
        <v>15.6</v>
      </c>
      <c r="AK14" s="78">
        <f t="shared" si="23"/>
        <v>9</v>
      </c>
      <c r="AL14" s="76">
        <f>2*AO14+AP14+K30</f>
        <v>37.596</v>
      </c>
      <c r="AM14" s="77"/>
      <c r="AN14" s="77"/>
      <c r="AO14" s="77">
        <f t="shared" si="24"/>
        <v>14.399999999999999</v>
      </c>
      <c r="AP14" s="78">
        <f t="shared" si="25"/>
        <v>8.4</v>
      </c>
      <c r="AQ14" s="76">
        <f>2*AT14+AU14+M30</f>
        <v>44.148</v>
      </c>
      <c r="AR14" s="77"/>
      <c r="AS14" s="77"/>
      <c r="AT14" s="79">
        <f t="shared" si="26"/>
        <v>15.6</v>
      </c>
      <c r="AU14" s="80">
        <f t="shared" si="27"/>
        <v>7.8</v>
      </c>
    </row>
    <row r="15" spans="2:47" s="70" customFormat="1" ht="19.5" customHeight="1">
      <c r="B15" s="198">
        <v>0.7</v>
      </c>
      <c r="C15" s="203"/>
      <c r="D15" s="76">
        <f t="shared" si="0"/>
        <v>81.01599999999999</v>
      </c>
      <c r="E15" s="77">
        <f t="shared" si="1"/>
        <v>116.01599999999999</v>
      </c>
      <c r="F15" s="77">
        <f t="shared" si="2"/>
        <v>151.016</v>
      </c>
      <c r="G15" s="77">
        <f t="shared" si="3"/>
        <v>22.4</v>
      </c>
      <c r="H15" s="78">
        <f t="shared" si="4"/>
        <v>12.6</v>
      </c>
      <c r="I15" s="76">
        <f t="shared" si="5"/>
        <v>66.58</v>
      </c>
      <c r="J15" s="77">
        <f t="shared" si="6"/>
        <v>95.28</v>
      </c>
      <c r="K15" s="77">
        <f t="shared" si="7"/>
        <v>123.98</v>
      </c>
      <c r="L15" s="77">
        <f t="shared" si="8"/>
        <v>18.2</v>
      </c>
      <c r="M15" s="78">
        <f t="shared" si="9"/>
        <v>10.5</v>
      </c>
      <c r="N15" s="76">
        <f t="shared" si="10"/>
        <v>61.767999999999994</v>
      </c>
      <c r="O15" s="77">
        <f t="shared" si="11"/>
        <v>88.36799999999998</v>
      </c>
      <c r="P15" s="77">
        <f t="shared" si="12"/>
        <v>114.96799999999998</v>
      </c>
      <c r="Q15" s="77">
        <f t="shared" si="13"/>
        <v>16.799999999999997</v>
      </c>
      <c r="R15" s="78">
        <f t="shared" si="14"/>
        <v>9.799999999999999</v>
      </c>
      <c r="S15" s="76">
        <f t="shared" si="15"/>
        <v>62.556000000000004</v>
      </c>
      <c r="T15" s="77">
        <f t="shared" si="16"/>
        <v>89.856</v>
      </c>
      <c r="U15" s="77">
        <f t="shared" si="17"/>
        <v>117.15599999999999</v>
      </c>
      <c r="V15" s="79">
        <f t="shared" si="18"/>
        <v>18.2</v>
      </c>
      <c r="W15" s="80">
        <f t="shared" si="19"/>
        <v>9.1</v>
      </c>
      <c r="Z15" s="198">
        <v>0.7</v>
      </c>
      <c r="AA15" s="203"/>
      <c r="AB15" s="76">
        <f>2*AE15+AF15+D31</f>
        <v>65.716</v>
      </c>
      <c r="AC15" s="77"/>
      <c r="AD15" s="77"/>
      <c r="AE15" s="77">
        <f t="shared" si="20"/>
        <v>22.4</v>
      </c>
      <c r="AF15" s="78">
        <f t="shared" si="21"/>
        <v>12.6</v>
      </c>
      <c r="AG15" s="76">
        <f>2*AJ15+AK15+G31</f>
        <v>53.83</v>
      </c>
      <c r="AH15" s="77"/>
      <c r="AI15" s="77"/>
      <c r="AJ15" s="77">
        <f t="shared" si="22"/>
        <v>18.2</v>
      </c>
      <c r="AK15" s="78">
        <f t="shared" si="23"/>
        <v>10.5</v>
      </c>
      <c r="AL15" s="76">
        <f>2*AO15+AP15+K31</f>
        <v>43.861999999999995</v>
      </c>
      <c r="AM15" s="77"/>
      <c r="AN15" s="77"/>
      <c r="AO15" s="77">
        <f t="shared" si="24"/>
        <v>16.799999999999997</v>
      </c>
      <c r="AP15" s="78">
        <f t="shared" si="25"/>
        <v>9.799999999999999</v>
      </c>
      <c r="AQ15" s="76">
        <f>2*AT15+AU15+M31</f>
        <v>51.506</v>
      </c>
      <c r="AR15" s="77"/>
      <c r="AS15" s="77"/>
      <c r="AT15" s="79">
        <f t="shared" si="26"/>
        <v>18.2</v>
      </c>
      <c r="AU15" s="80">
        <f t="shared" si="27"/>
        <v>9.1</v>
      </c>
    </row>
    <row r="16" spans="2:47" s="70" customFormat="1" ht="19.5" customHeight="1">
      <c r="B16" s="198">
        <v>0.8</v>
      </c>
      <c r="C16" s="203"/>
      <c r="D16" s="76">
        <f t="shared" si="0"/>
        <v>92.20400000000001</v>
      </c>
      <c r="E16" s="77">
        <f t="shared" si="1"/>
        <v>132.204</v>
      </c>
      <c r="F16" s="77">
        <f t="shared" si="2"/>
        <v>172.204</v>
      </c>
      <c r="G16" s="77">
        <f t="shared" si="3"/>
        <v>25.6</v>
      </c>
      <c r="H16" s="78">
        <f t="shared" si="4"/>
        <v>14.4</v>
      </c>
      <c r="I16" s="76">
        <f t="shared" si="5"/>
        <v>75.77</v>
      </c>
      <c r="J16" s="77">
        <f t="shared" si="6"/>
        <v>108.57</v>
      </c>
      <c r="K16" s="77">
        <f t="shared" si="7"/>
        <v>141.37</v>
      </c>
      <c r="L16" s="77">
        <f t="shared" si="8"/>
        <v>20.8</v>
      </c>
      <c r="M16" s="78">
        <f t="shared" si="9"/>
        <v>12</v>
      </c>
      <c r="N16" s="76">
        <f t="shared" si="10"/>
        <v>70.292</v>
      </c>
      <c r="O16" s="77">
        <f t="shared" si="11"/>
        <v>100.69200000000001</v>
      </c>
      <c r="P16" s="77">
        <f t="shared" si="12"/>
        <v>131.092</v>
      </c>
      <c r="Q16" s="77">
        <f t="shared" si="13"/>
        <v>19.200000000000003</v>
      </c>
      <c r="R16" s="78">
        <f t="shared" si="14"/>
        <v>11.200000000000001</v>
      </c>
      <c r="S16" s="76">
        <f t="shared" si="15"/>
        <v>71.21400000000001</v>
      </c>
      <c r="T16" s="77">
        <f t="shared" si="16"/>
        <v>102.41400000000002</v>
      </c>
      <c r="U16" s="77">
        <f t="shared" si="17"/>
        <v>133.614</v>
      </c>
      <c r="V16" s="79">
        <f t="shared" si="18"/>
        <v>20.8</v>
      </c>
      <c r="W16" s="80">
        <f t="shared" si="19"/>
        <v>10.4</v>
      </c>
      <c r="Z16" s="198">
        <v>0.8</v>
      </c>
      <c r="AA16" s="203"/>
      <c r="AB16" s="76">
        <f>2*AE16+AF16+D32</f>
        <v>75.10400000000001</v>
      </c>
      <c r="AC16" s="77"/>
      <c r="AD16" s="77"/>
      <c r="AE16" s="77">
        <f t="shared" si="20"/>
        <v>25.6</v>
      </c>
      <c r="AF16" s="78">
        <f t="shared" si="21"/>
        <v>14.4</v>
      </c>
      <c r="AG16" s="76">
        <f>2*AJ16+AK16+G32</f>
        <v>61.52</v>
      </c>
      <c r="AH16" s="77"/>
      <c r="AI16" s="77"/>
      <c r="AJ16" s="77">
        <f t="shared" si="22"/>
        <v>20.8</v>
      </c>
      <c r="AK16" s="78">
        <f t="shared" si="23"/>
        <v>12</v>
      </c>
      <c r="AL16" s="76">
        <f>2*AO16+AP16+K32</f>
        <v>50.12800000000001</v>
      </c>
      <c r="AM16" s="77"/>
      <c r="AN16" s="77"/>
      <c r="AO16" s="77">
        <f t="shared" si="24"/>
        <v>19.200000000000003</v>
      </c>
      <c r="AP16" s="78">
        <f t="shared" si="25"/>
        <v>11.200000000000001</v>
      </c>
      <c r="AQ16" s="76">
        <f>2*AT16+AU16+M32</f>
        <v>58.864000000000004</v>
      </c>
      <c r="AR16" s="77"/>
      <c r="AS16" s="77"/>
      <c r="AT16" s="79">
        <f t="shared" si="26"/>
        <v>20.8</v>
      </c>
      <c r="AU16" s="80">
        <f t="shared" si="27"/>
        <v>10.4</v>
      </c>
    </row>
    <row r="17" spans="2:47" s="70" customFormat="1" ht="19.5" customHeight="1">
      <c r="B17" s="198">
        <v>0.9</v>
      </c>
      <c r="C17" s="203"/>
      <c r="D17" s="76">
        <f t="shared" si="0"/>
        <v>103.39200000000001</v>
      </c>
      <c r="E17" s="77">
        <f t="shared" si="1"/>
        <v>148.392</v>
      </c>
      <c r="F17" s="77">
        <f t="shared" si="2"/>
        <v>193.392</v>
      </c>
      <c r="G17" s="77">
        <f t="shared" si="3"/>
        <v>28.8</v>
      </c>
      <c r="H17" s="78">
        <f t="shared" si="4"/>
        <v>16.2</v>
      </c>
      <c r="I17" s="76">
        <f t="shared" si="5"/>
        <v>84.96000000000001</v>
      </c>
      <c r="J17" s="77">
        <f t="shared" si="6"/>
        <v>121.86000000000001</v>
      </c>
      <c r="K17" s="77">
        <f t="shared" si="7"/>
        <v>158.76000000000002</v>
      </c>
      <c r="L17" s="77">
        <f t="shared" si="8"/>
        <v>23.400000000000002</v>
      </c>
      <c r="M17" s="78">
        <f t="shared" si="9"/>
        <v>13.5</v>
      </c>
      <c r="N17" s="76">
        <f t="shared" si="10"/>
        <v>78.81599999999999</v>
      </c>
      <c r="O17" s="77">
        <f t="shared" si="11"/>
        <v>113.01599999999999</v>
      </c>
      <c r="P17" s="77">
        <f t="shared" si="12"/>
        <v>147.21599999999998</v>
      </c>
      <c r="Q17" s="77">
        <f t="shared" si="13"/>
        <v>21.6</v>
      </c>
      <c r="R17" s="78">
        <f t="shared" si="14"/>
        <v>12.6</v>
      </c>
      <c r="S17" s="76">
        <f t="shared" si="15"/>
        <v>79.87200000000001</v>
      </c>
      <c r="T17" s="77">
        <f t="shared" si="16"/>
        <v>114.97200000000002</v>
      </c>
      <c r="U17" s="77">
        <f t="shared" si="17"/>
        <v>150.072</v>
      </c>
      <c r="V17" s="79">
        <f t="shared" si="18"/>
        <v>23.400000000000002</v>
      </c>
      <c r="W17" s="80">
        <f t="shared" si="19"/>
        <v>11.700000000000001</v>
      </c>
      <c r="Z17" s="198">
        <v>0.9</v>
      </c>
      <c r="AA17" s="203"/>
      <c r="AB17" s="76">
        <f>2*AE17+AF17+D33</f>
        <v>84.492</v>
      </c>
      <c r="AC17" s="77"/>
      <c r="AD17" s="77"/>
      <c r="AE17" s="77">
        <f t="shared" si="20"/>
        <v>28.8</v>
      </c>
      <c r="AF17" s="78">
        <f t="shared" si="21"/>
        <v>16.2</v>
      </c>
      <c r="AG17" s="76">
        <f>2*AJ17+AK17+G33</f>
        <v>69.21000000000001</v>
      </c>
      <c r="AH17" s="77"/>
      <c r="AI17" s="77"/>
      <c r="AJ17" s="77">
        <f t="shared" si="22"/>
        <v>23.400000000000002</v>
      </c>
      <c r="AK17" s="78">
        <f t="shared" si="23"/>
        <v>13.5</v>
      </c>
      <c r="AL17" s="76">
        <f>2*AO17+AP17+K33</f>
        <v>56.394000000000005</v>
      </c>
      <c r="AM17" s="77"/>
      <c r="AN17" s="77"/>
      <c r="AO17" s="77">
        <f t="shared" si="24"/>
        <v>21.6</v>
      </c>
      <c r="AP17" s="78">
        <f t="shared" si="25"/>
        <v>12.6</v>
      </c>
      <c r="AQ17" s="76">
        <f>2*AT17+AU17+M33</f>
        <v>66.22200000000001</v>
      </c>
      <c r="AR17" s="77"/>
      <c r="AS17" s="77"/>
      <c r="AT17" s="79">
        <f t="shared" si="26"/>
        <v>23.400000000000002</v>
      </c>
      <c r="AU17" s="80">
        <f t="shared" si="27"/>
        <v>11.700000000000001</v>
      </c>
    </row>
    <row r="18" spans="2:47" s="70" customFormat="1" ht="19.5" customHeight="1">
      <c r="B18" s="201">
        <v>1</v>
      </c>
      <c r="C18" s="205"/>
      <c r="D18" s="76">
        <f t="shared" si="0"/>
        <v>114.58</v>
      </c>
      <c r="E18" s="77">
        <f t="shared" si="1"/>
        <v>164.57999999999998</v>
      </c>
      <c r="F18" s="77">
        <f t="shared" si="2"/>
        <v>214.57999999999998</v>
      </c>
      <c r="G18" s="77">
        <f t="shared" si="3"/>
        <v>32</v>
      </c>
      <c r="H18" s="78">
        <f t="shared" si="4"/>
        <v>18</v>
      </c>
      <c r="I18" s="76">
        <f t="shared" si="5"/>
        <v>94.15</v>
      </c>
      <c r="J18" s="77">
        <f t="shared" si="6"/>
        <v>135.15</v>
      </c>
      <c r="K18" s="77">
        <f t="shared" si="7"/>
        <v>176.15</v>
      </c>
      <c r="L18" s="77">
        <f t="shared" si="8"/>
        <v>26</v>
      </c>
      <c r="M18" s="78">
        <f t="shared" si="9"/>
        <v>15</v>
      </c>
      <c r="N18" s="76">
        <f t="shared" si="10"/>
        <v>87.33999999999999</v>
      </c>
      <c r="O18" s="77">
        <f t="shared" si="11"/>
        <v>125.33999999999999</v>
      </c>
      <c r="P18" s="77">
        <f t="shared" si="12"/>
        <v>163.33999999999997</v>
      </c>
      <c r="Q18" s="77">
        <f t="shared" si="13"/>
        <v>24</v>
      </c>
      <c r="R18" s="78">
        <f t="shared" si="14"/>
        <v>14</v>
      </c>
      <c r="S18" s="76">
        <f t="shared" si="15"/>
        <v>88.53</v>
      </c>
      <c r="T18" s="77">
        <f t="shared" si="16"/>
        <v>127.53</v>
      </c>
      <c r="U18" s="77">
        <f t="shared" si="17"/>
        <v>166.53</v>
      </c>
      <c r="V18" s="79">
        <f t="shared" si="18"/>
        <v>26</v>
      </c>
      <c r="W18" s="80">
        <f t="shared" si="19"/>
        <v>13</v>
      </c>
      <c r="Z18" s="201">
        <v>1</v>
      </c>
      <c r="AA18" s="205"/>
      <c r="AB18" s="76">
        <f>2*AE18+AF18+D34</f>
        <v>93.88</v>
      </c>
      <c r="AC18" s="77"/>
      <c r="AD18" s="77"/>
      <c r="AE18" s="77">
        <f t="shared" si="20"/>
        <v>32</v>
      </c>
      <c r="AF18" s="78">
        <f t="shared" si="21"/>
        <v>18</v>
      </c>
      <c r="AG18" s="76">
        <f>2*AJ18+AK18+G34</f>
        <v>76.9</v>
      </c>
      <c r="AH18" s="77"/>
      <c r="AI18" s="77"/>
      <c r="AJ18" s="77">
        <f t="shared" si="22"/>
        <v>26</v>
      </c>
      <c r="AK18" s="78">
        <f t="shared" si="23"/>
        <v>15</v>
      </c>
      <c r="AL18" s="76">
        <f>2*AO18+AP18+K34</f>
        <v>62.66</v>
      </c>
      <c r="AM18" s="77"/>
      <c r="AN18" s="77"/>
      <c r="AO18" s="77">
        <f t="shared" si="24"/>
        <v>24</v>
      </c>
      <c r="AP18" s="78">
        <f t="shared" si="25"/>
        <v>14</v>
      </c>
      <c r="AQ18" s="76">
        <f>2*AT18+AU18+M34</f>
        <v>73.58</v>
      </c>
      <c r="AR18" s="77"/>
      <c r="AS18" s="77"/>
      <c r="AT18" s="79">
        <f t="shared" si="26"/>
        <v>26</v>
      </c>
      <c r="AU18" s="80">
        <f t="shared" si="27"/>
        <v>13</v>
      </c>
    </row>
    <row r="19" spans="2:47" s="70" customFormat="1" ht="19.5" customHeight="1">
      <c r="B19" s="198">
        <v>1.1</v>
      </c>
      <c r="C19" s="203"/>
      <c r="D19" s="76">
        <f t="shared" si="0"/>
        <v>125.768</v>
      </c>
      <c r="E19" s="77">
        <f t="shared" si="1"/>
        <v>180.76800000000003</v>
      </c>
      <c r="F19" s="77">
        <f t="shared" si="2"/>
        <v>235.76800000000003</v>
      </c>
      <c r="G19" s="77">
        <f t="shared" si="3"/>
        <v>35.2</v>
      </c>
      <c r="H19" s="78">
        <f t="shared" si="4"/>
        <v>19.8</v>
      </c>
      <c r="I19" s="76">
        <f t="shared" si="5"/>
        <v>103.34</v>
      </c>
      <c r="J19" s="77">
        <f t="shared" si="6"/>
        <v>148.44</v>
      </c>
      <c r="K19" s="77">
        <f t="shared" si="7"/>
        <v>193.54</v>
      </c>
      <c r="L19" s="77">
        <f t="shared" si="8"/>
        <v>28.6</v>
      </c>
      <c r="M19" s="78">
        <f t="shared" si="9"/>
        <v>16.5</v>
      </c>
      <c r="N19" s="76">
        <f t="shared" si="10"/>
        <v>95.864</v>
      </c>
      <c r="O19" s="77">
        <f t="shared" si="11"/>
        <v>137.66400000000002</v>
      </c>
      <c r="P19" s="77">
        <f t="shared" si="12"/>
        <v>179.46400000000003</v>
      </c>
      <c r="Q19" s="77">
        <f t="shared" si="13"/>
        <v>26.400000000000002</v>
      </c>
      <c r="R19" s="78">
        <f t="shared" si="14"/>
        <v>15.400000000000002</v>
      </c>
      <c r="S19" s="76">
        <f t="shared" si="15"/>
        <v>97.188</v>
      </c>
      <c r="T19" s="77">
        <f t="shared" si="16"/>
        <v>140.08800000000002</v>
      </c>
      <c r="U19" s="77">
        <f t="shared" si="17"/>
        <v>182.98800000000003</v>
      </c>
      <c r="V19" s="79">
        <f t="shared" si="18"/>
        <v>28.6</v>
      </c>
      <c r="W19" s="80">
        <f t="shared" si="19"/>
        <v>14.3</v>
      </c>
      <c r="Z19" s="198">
        <v>1.1</v>
      </c>
      <c r="AA19" s="203"/>
      <c r="AB19" s="76">
        <f>2*AE19+AF19+D35</f>
        <v>103.268</v>
      </c>
      <c r="AC19" s="77"/>
      <c r="AD19" s="77"/>
      <c r="AE19" s="77">
        <f t="shared" si="20"/>
        <v>35.2</v>
      </c>
      <c r="AF19" s="78">
        <f t="shared" si="21"/>
        <v>19.8</v>
      </c>
      <c r="AG19" s="76">
        <f>2*AJ19+AK19+G35</f>
        <v>84.59</v>
      </c>
      <c r="AH19" s="77"/>
      <c r="AI19" s="77"/>
      <c r="AJ19" s="77">
        <f t="shared" si="22"/>
        <v>28.6</v>
      </c>
      <c r="AK19" s="78">
        <f t="shared" si="23"/>
        <v>16.5</v>
      </c>
      <c r="AL19" s="76">
        <f>2*AO19+AP19+K35</f>
        <v>68.926</v>
      </c>
      <c r="AM19" s="77"/>
      <c r="AN19" s="77"/>
      <c r="AO19" s="77">
        <f t="shared" si="24"/>
        <v>26.400000000000002</v>
      </c>
      <c r="AP19" s="78">
        <f t="shared" si="25"/>
        <v>15.400000000000002</v>
      </c>
      <c r="AQ19" s="76">
        <f>2*AT19+AU19+M35</f>
        <v>80.938</v>
      </c>
      <c r="AR19" s="77"/>
      <c r="AS19" s="77"/>
      <c r="AT19" s="79">
        <f t="shared" si="26"/>
        <v>28.6</v>
      </c>
      <c r="AU19" s="80">
        <f t="shared" si="27"/>
        <v>14.3</v>
      </c>
    </row>
    <row r="20" spans="2:47" s="70" customFormat="1" ht="19.5" customHeight="1" thickBot="1">
      <c r="B20" s="199">
        <v>1.2</v>
      </c>
      <c r="C20" s="204"/>
      <c r="D20" s="81">
        <f t="shared" si="0"/>
        <v>136.956</v>
      </c>
      <c r="E20" s="82">
        <f t="shared" si="1"/>
        <v>196.956</v>
      </c>
      <c r="F20" s="82">
        <f t="shared" si="2"/>
        <v>256.956</v>
      </c>
      <c r="G20" s="82">
        <f t="shared" si="3"/>
        <v>38.4</v>
      </c>
      <c r="H20" s="83">
        <f t="shared" si="4"/>
        <v>21.599999999999998</v>
      </c>
      <c r="I20" s="81">
        <f t="shared" si="5"/>
        <v>112.53</v>
      </c>
      <c r="J20" s="82">
        <f t="shared" si="6"/>
        <v>161.73</v>
      </c>
      <c r="K20" s="82">
        <f t="shared" si="7"/>
        <v>210.92999999999998</v>
      </c>
      <c r="L20" s="82">
        <f t="shared" si="8"/>
        <v>31.2</v>
      </c>
      <c r="M20" s="83">
        <f t="shared" si="9"/>
        <v>18</v>
      </c>
      <c r="N20" s="81">
        <f t="shared" si="10"/>
        <v>104.38799999999999</v>
      </c>
      <c r="O20" s="82">
        <f t="shared" si="11"/>
        <v>149.988</v>
      </c>
      <c r="P20" s="82">
        <f t="shared" si="12"/>
        <v>195.58800000000002</v>
      </c>
      <c r="Q20" s="82">
        <f t="shared" si="13"/>
        <v>28.799999999999997</v>
      </c>
      <c r="R20" s="83">
        <f t="shared" si="14"/>
        <v>16.8</v>
      </c>
      <c r="S20" s="81">
        <f t="shared" si="15"/>
        <v>105.846</v>
      </c>
      <c r="T20" s="84">
        <f t="shared" si="16"/>
        <v>152.646</v>
      </c>
      <c r="U20" s="82">
        <f t="shared" si="17"/>
        <v>199.44599999999997</v>
      </c>
      <c r="V20" s="85">
        <f t="shared" si="18"/>
        <v>31.2</v>
      </c>
      <c r="W20" s="86">
        <f t="shared" si="19"/>
        <v>15.6</v>
      </c>
      <c r="Z20" s="199">
        <v>1.2</v>
      </c>
      <c r="AA20" s="204"/>
      <c r="AB20" s="81">
        <f>2*AE20+AF20+D36</f>
        <v>112.65599999999999</v>
      </c>
      <c r="AC20" s="82"/>
      <c r="AD20" s="82"/>
      <c r="AE20" s="82">
        <f t="shared" si="20"/>
        <v>38.4</v>
      </c>
      <c r="AF20" s="83">
        <f t="shared" si="21"/>
        <v>21.599999999999998</v>
      </c>
      <c r="AG20" s="81">
        <f>2*AJ20+AK20+G36</f>
        <v>92.28</v>
      </c>
      <c r="AH20" s="82"/>
      <c r="AI20" s="82"/>
      <c r="AJ20" s="82">
        <f t="shared" si="22"/>
        <v>31.2</v>
      </c>
      <c r="AK20" s="83">
        <f t="shared" si="23"/>
        <v>18</v>
      </c>
      <c r="AL20" s="81">
        <f>2*AO20+AP20+K36</f>
        <v>75.192</v>
      </c>
      <c r="AM20" s="82"/>
      <c r="AN20" s="82"/>
      <c r="AO20" s="82">
        <f t="shared" si="24"/>
        <v>28.799999999999997</v>
      </c>
      <c r="AP20" s="83">
        <f t="shared" si="25"/>
        <v>16.8</v>
      </c>
      <c r="AQ20" s="81">
        <f>2*AT20+AU20+M36</f>
        <v>88.296</v>
      </c>
      <c r="AR20" s="84"/>
      <c r="AS20" s="82"/>
      <c r="AT20" s="85">
        <f t="shared" si="26"/>
        <v>31.2</v>
      </c>
      <c r="AU20" s="86">
        <f t="shared" si="27"/>
        <v>15.6</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3.5" customHeight="1">
      <c r="B25" s="161" t="s">
        <v>36</v>
      </c>
      <c r="C25" s="162"/>
      <c r="D25" s="159" t="s">
        <v>16</v>
      </c>
      <c r="E25" s="159"/>
      <c r="F25" s="159"/>
      <c r="G25" s="159" t="s">
        <v>17</v>
      </c>
      <c r="H25" s="159"/>
      <c r="I25" s="159"/>
      <c r="J25" s="159" t="s">
        <v>18</v>
      </c>
      <c r="K25" s="159"/>
      <c r="L25" s="159"/>
      <c r="M25" s="159" t="s">
        <v>19</v>
      </c>
      <c r="N25" s="159"/>
      <c r="O25" s="160"/>
      <c r="P25" s="2"/>
      <c r="Q25" s="2"/>
      <c r="R25" s="2"/>
      <c r="S25" s="2"/>
      <c r="T25" s="2"/>
      <c r="U25" s="2"/>
      <c r="V25" s="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1">
        <f>0.66*B27</f>
        <v>0.198</v>
      </c>
      <c r="D27" s="59">
        <f aca="true" t="shared" si="28" ref="D27:D36">E27*($D$8)</f>
        <v>3.564</v>
      </c>
      <c r="E27" s="59">
        <f aca="true" t="shared" si="29" ref="E27:E36">0.66*B27</f>
        <v>0.198</v>
      </c>
      <c r="F27" s="59">
        <f>0.15*$D$8</f>
        <v>2.6999999999999997</v>
      </c>
      <c r="G27" s="59">
        <f aca="true" t="shared" si="30" ref="G27:G36">H27*($I$8)</f>
        <v>2.97</v>
      </c>
      <c r="H27" s="59">
        <f aca="true" t="shared" si="31" ref="H27:H36">0.66*B27</f>
        <v>0.198</v>
      </c>
      <c r="I27" s="59">
        <f>0.15*$I$8</f>
        <v>2.25</v>
      </c>
      <c r="J27" s="59">
        <f aca="true" t="shared" si="32" ref="J27:J36">K27*($N$8)</f>
        <v>2.7720000000000002</v>
      </c>
      <c r="K27" s="59">
        <f aca="true" t="shared" si="33" ref="K27:K36">0.66*B27</f>
        <v>0.198</v>
      </c>
      <c r="L27" s="59">
        <f>0.15*$N$8</f>
        <v>2.1</v>
      </c>
      <c r="M27" s="59">
        <f aca="true" t="shared" si="34" ref="M27:M36">N27*($S$8)</f>
        <v>2.5740000000000003</v>
      </c>
      <c r="N27" s="59">
        <f aca="true" t="shared" si="35" ref="N27:N36">0.66*B27</f>
        <v>0.198</v>
      </c>
      <c r="O27" s="60">
        <f>0.15*$S$8</f>
        <v>1.95</v>
      </c>
      <c r="P27" s="2"/>
      <c r="Q27" s="2"/>
      <c r="R27" s="2"/>
      <c r="S27" s="2"/>
      <c r="T27" s="2"/>
      <c r="U27" s="2"/>
      <c r="V27" s="2"/>
      <c r="W27" s="2"/>
    </row>
    <row r="28" spans="2:23" ht="12.75">
      <c r="B28" s="55">
        <v>0.4</v>
      </c>
      <c r="C28" s="132">
        <f>0.66*B28</f>
        <v>0.264</v>
      </c>
      <c r="D28" s="45">
        <f t="shared" si="28"/>
        <v>4.752000000000001</v>
      </c>
      <c r="E28" s="45">
        <f t="shared" si="29"/>
        <v>0.264</v>
      </c>
      <c r="F28" s="59">
        <f aca="true" t="shared" si="36" ref="F28:F36">0.15*$D$8</f>
        <v>2.6999999999999997</v>
      </c>
      <c r="G28" s="45">
        <f t="shared" si="30"/>
        <v>3.96</v>
      </c>
      <c r="H28" s="45">
        <f t="shared" si="31"/>
        <v>0.264</v>
      </c>
      <c r="I28" s="59">
        <f aca="true" t="shared" si="37" ref="I28:I36">0.15*$I$8</f>
        <v>2.25</v>
      </c>
      <c r="J28" s="45">
        <f t="shared" si="32"/>
        <v>3.696</v>
      </c>
      <c r="K28" s="45">
        <f t="shared" si="33"/>
        <v>0.264</v>
      </c>
      <c r="L28" s="59">
        <f aca="true" t="shared" si="38" ref="L28:L36">0.15*$N$8</f>
        <v>2.1</v>
      </c>
      <c r="M28" s="45">
        <f t="shared" si="34"/>
        <v>3.4320000000000004</v>
      </c>
      <c r="N28" s="45">
        <f t="shared" si="35"/>
        <v>0.264</v>
      </c>
      <c r="O28" s="60">
        <f aca="true" t="shared" si="39" ref="O28:O36">0.15*$S$8</f>
        <v>1.95</v>
      </c>
      <c r="P28" s="2"/>
      <c r="Q28" s="2"/>
      <c r="R28" s="2"/>
      <c r="S28" s="2"/>
      <c r="T28" s="2"/>
      <c r="U28" s="2"/>
      <c r="V28" s="2"/>
      <c r="W28" s="2"/>
    </row>
    <row r="29" spans="2:23" ht="12.75">
      <c r="B29" s="56">
        <v>0.5</v>
      </c>
      <c r="C29" s="132">
        <f>0.66*B29</f>
        <v>0.33</v>
      </c>
      <c r="D29" s="45">
        <f t="shared" si="28"/>
        <v>5.94</v>
      </c>
      <c r="E29" s="45">
        <f t="shared" si="29"/>
        <v>0.33</v>
      </c>
      <c r="F29" s="59">
        <f t="shared" si="36"/>
        <v>2.6999999999999997</v>
      </c>
      <c r="G29" s="45">
        <f t="shared" si="30"/>
        <v>4.95</v>
      </c>
      <c r="H29" s="45">
        <f t="shared" si="31"/>
        <v>0.33</v>
      </c>
      <c r="I29" s="59">
        <f t="shared" si="37"/>
        <v>2.25</v>
      </c>
      <c r="J29" s="45">
        <f t="shared" si="32"/>
        <v>4.62</v>
      </c>
      <c r="K29" s="45">
        <f t="shared" si="33"/>
        <v>0.33</v>
      </c>
      <c r="L29" s="59">
        <f t="shared" si="38"/>
        <v>2.1</v>
      </c>
      <c r="M29" s="45">
        <f t="shared" si="34"/>
        <v>4.29</v>
      </c>
      <c r="N29" s="45">
        <f t="shared" si="35"/>
        <v>0.33</v>
      </c>
      <c r="O29" s="60">
        <f t="shared" si="39"/>
        <v>1.95</v>
      </c>
      <c r="P29" s="2"/>
      <c r="Q29" s="2"/>
      <c r="R29" s="2"/>
      <c r="S29" s="2"/>
      <c r="T29" s="2"/>
      <c r="U29" s="2"/>
      <c r="V29" s="2"/>
      <c r="W29" s="2"/>
    </row>
    <row r="30" spans="2:23" ht="12.75">
      <c r="B30" s="56">
        <v>0.6</v>
      </c>
      <c r="C30" s="132">
        <f>0.67*B30</f>
        <v>0.402</v>
      </c>
      <c r="D30" s="45">
        <f t="shared" si="28"/>
        <v>7.128</v>
      </c>
      <c r="E30" s="45">
        <f t="shared" si="29"/>
        <v>0.396</v>
      </c>
      <c r="F30" s="59">
        <f t="shared" si="36"/>
        <v>2.6999999999999997</v>
      </c>
      <c r="G30" s="45">
        <f t="shared" si="30"/>
        <v>5.94</v>
      </c>
      <c r="H30" s="45">
        <f t="shared" si="31"/>
        <v>0.396</v>
      </c>
      <c r="I30" s="59">
        <f t="shared" si="37"/>
        <v>2.25</v>
      </c>
      <c r="J30" s="45">
        <f t="shared" si="32"/>
        <v>5.5440000000000005</v>
      </c>
      <c r="K30" s="45">
        <f t="shared" si="33"/>
        <v>0.396</v>
      </c>
      <c r="L30" s="59">
        <f t="shared" si="38"/>
        <v>2.1</v>
      </c>
      <c r="M30" s="45">
        <f t="shared" si="34"/>
        <v>5.148000000000001</v>
      </c>
      <c r="N30" s="45">
        <f t="shared" si="35"/>
        <v>0.396</v>
      </c>
      <c r="O30" s="60">
        <f t="shared" si="39"/>
        <v>1.95</v>
      </c>
      <c r="P30" s="2"/>
      <c r="Q30" s="2"/>
      <c r="R30" s="2"/>
      <c r="S30" s="2"/>
      <c r="T30" s="2"/>
      <c r="U30" s="2"/>
      <c r="V30" s="2"/>
      <c r="W30" s="2"/>
    </row>
    <row r="31" spans="2:23" ht="12.75">
      <c r="B31" s="56">
        <v>0.7</v>
      </c>
      <c r="C31" s="132">
        <f aca="true" t="shared" si="40" ref="C31:C36">0.67*B31</f>
        <v>0.469</v>
      </c>
      <c r="D31" s="45">
        <f t="shared" si="28"/>
        <v>8.315999999999999</v>
      </c>
      <c r="E31" s="45">
        <f t="shared" si="29"/>
        <v>0.46199999999999997</v>
      </c>
      <c r="F31" s="59">
        <f t="shared" si="36"/>
        <v>2.6999999999999997</v>
      </c>
      <c r="G31" s="45">
        <f t="shared" si="30"/>
        <v>6.93</v>
      </c>
      <c r="H31" s="45">
        <f t="shared" si="31"/>
        <v>0.46199999999999997</v>
      </c>
      <c r="I31" s="59">
        <f t="shared" si="37"/>
        <v>2.25</v>
      </c>
      <c r="J31" s="45">
        <f t="shared" si="32"/>
        <v>6.468</v>
      </c>
      <c r="K31" s="45">
        <f t="shared" si="33"/>
        <v>0.46199999999999997</v>
      </c>
      <c r="L31" s="59">
        <f t="shared" si="38"/>
        <v>2.1</v>
      </c>
      <c r="M31" s="45">
        <f t="shared" si="34"/>
        <v>6.005999999999999</v>
      </c>
      <c r="N31" s="45">
        <f t="shared" si="35"/>
        <v>0.46199999999999997</v>
      </c>
      <c r="O31" s="60">
        <f t="shared" si="39"/>
        <v>1.95</v>
      </c>
      <c r="P31" s="2"/>
      <c r="Q31" s="2"/>
      <c r="R31" s="2"/>
      <c r="S31" s="2"/>
      <c r="T31" s="2"/>
      <c r="U31" s="2"/>
      <c r="V31" s="2"/>
      <c r="W31" s="2"/>
    </row>
    <row r="32" spans="2:23" ht="12.75">
      <c r="B32" s="56">
        <v>0.8</v>
      </c>
      <c r="C32" s="132">
        <f t="shared" si="40"/>
        <v>0.536</v>
      </c>
      <c r="D32" s="45">
        <f t="shared" si="28"/>
        <v>9.504000000000001</v>
      </c>
      <c r="E32" s="45">
        <f t="shared" si="29"/>
        <v>0.528</v>
      </c>
      <c r="F32" s="59">
        <f t="shared" si="36"/>
        <v>2.6999999999999997</v>
      </c>
      <c r="G32" s="45">
        <f t="shared" si="30"/>
        <v>7.92</v>
      </c>
      <c r="H32" s="45">
        <f t="shared" si="31"/>
        <v>0.528</v>
      </c>
      <c r="I32" s="59">
        <f t="shared" si="37"/>
        <v>2.25</v>
      </c>
      <c r="J32" s="45">
        <f t="shared" si="32"/>
        <v>7.392</v>
      </c>
      <c r="K32" s="45">
        <f t="shared" si="33"/>
        <v>0.528</v>
      </c>
      <c r="L32" s="59">
        <f t="shared" si="38"/>
        <v>2.1</v>
      </c>
      <c r="M32" s="45">
        <f t="shared" si="34"/>
        <v>6.864000000000001</v>
      </c>
      <c r="N32" s="45">
        <f t="shared" si="35"/>
        <v>0.528</v>
      </c>
      <c r="O32" s="60">
        <f t="shared" si="39"/>
        <v>1.95</v>
      </c>
      <c r="P32" s="2"/>
      <c r="Q32" s="2"/>
      <c r="R32" s="2"/>
      <c r="S32" s="2"/>
      <c r="T32" s="2"/>
      <c r="U32" s="2"/>
      <c r="V32" s="2"/>
      <c r="W32" s="2"/>
    </row>
    <row r="33" spans="2:23" ht="12.75">
      <c r="B33" s="56">
        <v>0.9</v>
      </c>
      <c r="C33" s="132">
        <f t="shared" si="40"/>
        <v>0.6030000000000001</v>
      </c>
      <c r="D33" s="45">
        <f t="shared" si="28"/>
        <v>10.692000000000002</v>
      </c>
      <c r="E33" s="45">
        <f t="shared" si="29"/>
        <v>0.5940000000000001</v>
      </c>
      <c r="F33" s="59">
        <f t="shared" si="36"/>
        <v>2.6999999999999997</v>
      </c>
      <c r="G33" s="45">
        <f t="shared" si="30"/>
        <v>8.910000000000002</v>
      </c>
      <c r="H33" s="45">
        <f t="shared" si="31"/>
        <v>0.5940000000000001</v>
      </c>
      <c r="I33" s="59">
        <f t="shared" si="37"/>
        <v>2.25</v>
      </c>
      <c r="J33" s="45">
        <f t="shared" si="32"/>
        <v>8.316</v>
      </c>
      <c r="K33" s="45">
        <f t="shared" si="33"/>
        <v>0.5940000000000001</v>
      </c>
      <c r="L33" s="59">
        <f t="shared" si="38"/>
        <v>2.1</v>
      </c>
      <c r="M33" s="45">
        <f t="shared" si="34"/>
        <v>7.722000000000001</v>
      </c>
      <c r="N33" s="45">
        <f t="shared" si="35"/>
        <v>0.5940000000000001</v>
      </c>
      <c r="O33" s="60">
        <f t="shared" si="39"/>
        <v>1.95</v>
      </c>
      <c r="P33" s="2"/>
      <c r="Q33" s="2"/>
      <c r="R33" s="2"/>
      <c r="S33" s="2"/>
      <c r="T33" s="2"/>
      <c r="U33" s="2"/>
      <c r="V33" s="2"/>
      <c r="W33" s="2"/>
    </row>
    <row r="34" spans="2:23" ht="12.75">
      <c r="B34" s="56">
        <v>1</v>
      </c>
      <c r="C34" s="132">
        <f t="shared" si="40"/>
        <v>0.67</v>
      </c>
      <c r="D34" s="45">
        <f t="shared" si="28"/>
        <v>11.88</v>
      </c>
      <c r="E34" s="45">
        <f t="shared" si="29"/>
        <v>0.66</v>
      </c>
      <c r="F34" s="59">
        <f t="shared" si="36"/>
        <v>2.6999999999999997</v>
      </c>
      <c r="G34" s="45">
        <f t="shared" si="30"/>
        <v>9.9</v>
      </c>
      <c r="H34" s="45">
        <f t="shared" si="31"/>
        <v>0.66</v>
      </c>
      <c r="I34" s="59">
        <f t="shared" si="37"/>
        <v>2.25</v>
      </c>
      <c r="J34" s="45">
        <f t="shared" si="32"/>
        <v>9.24</v>
      </c>
      <c r="K34" s="45">
        <f t="shared" si="33"/>
        <v>0.66</v>
      </c>
      <c r="L34" s="59">
        <f t="shared" si="38"/>
        <v>2.1</v>
      </c>
      <c r="M34" s="45">
        <f t="shared" si="34"/>
        <v>8.58</v>
      </c>
      <c r="N34" s="45">
        <f t="shared" si="35"/>
        <v>0.66</v>
      </c>
      <c r="O34" s="60">
        <f t="shared" si="39"/>
        <v>1.95</v>
      </c>
      <c r="P34" s="2"/>
      <c r="Q34" s="2"/>
      <c r="R34" s="2"/>
      <c r="S34" s="2"/>
      <c r="T34" s="2"/>
      <c r="U34" s="2"/>
      <c r="V34" s="2"/>
      <c r="W34" s="2"/>
    </row>
    <row r="35" spans="2:23" ht="12.75">
      <c r="B35" s="56">
        <v>1.1</v>
      </c>
      <c r="C35" s="132">
        <f t="shared" si="40"/>
        <v>0.7370000000000001</v>
      </c>
      <c r="D35" s="45">
        <f t="shared" si="28"/>
        <v>13.068000000000001</v>
      </c>
      <c r="E35" s="45">
        <f t="shared" si="29"/>
        <v>0.7260000000000001</v>
      </c>
      <c r="F35" s="59">
        <f t="shared" si="36"/>
        <v>2.6999999999999997</v>
      </c>
      <c r="G35" s="45">
        <f t="shared" si="30"/>
        <v>10.89</v>
      </c>
      <c r="H35" s="45">
        <f t="shared" si="31"/>
        <v>0.7260000000000001</v>
      </c>
      <c r="I35" s="59">
        <f t="shared" si="37"/>
        <v>2.25</v>
      </c>
      <c r="J35" s="45">
        <f t="shared" si="32"/>
        <v>10.164000000000001</v>
      </c>
      <c r="K35" s="45">
        <f t="shared" si="33"/>
        <v>0.7260000000000001</v>
      </c>
      <c r="L35" s="59">
        <f t="shared" si="38"/>
        <v>2.1</v>
      </c>
      <c r="M35" s="45">
        <f t="shared" si="34"/>
        <v>9.438</v>
      </c>
      <c r="N35" s="45">
        <f t="shared" si="35"/>
        <v>0.7260000000000001</v>
      </c>
      <c r="O35" s="60">
        <f t="shared" si="39"/>
        <v>1.95</v>
      </c>
      <c r="P35" s="2"/>
      <c r="Q35" s="2"/>
      <c r="R35" s="2"/>
      <c r="S35" s="2"/>
      <c r="T35" s="2"/>
      <c r="U35" s="2"/>
      <c r="V35" s="2"/>
      <c r="W35" s="2"/>
    </row>
    <row r="36" spans="2:23" ht="13.5" thickBot="1">
      <c r="B36" s="57">
        <v>1.2</v>
      </c>
      <c r="C36" s="135">
        <f t="shared" si="40"/>
        <v>0.804</v>
      </c>
      <c r="D36" s="46">
        <f t="shared" si="28"/>
        <v>14.256</v>
      </c>
      <c r="E36" s="46">
        <f t="shared" si="29"/>
        <v>0.792</v>
      </c>
      <c r="F36" s="46">
        <f t="shared" si="36"/>
        <v>2.6999999999999997</v>
      </c>
      <c r="G36" s="46">
        <f t="shared" si="30"/>
        <v>11.88</v>
      </c>
      <c r="H36" s="46">
        <f t="shared" si="31"/>
        <v>0.792</v>
      </c>
      <c r="I36" s="46">
        <f t="shared" si="37"/>
        <v>2.25</v>
      </c>
      <c r="J36" s="46">
        <f t="shared" si="32"/>
        <v>11.088000000000001</v>
      </c>
      <c r="K36" s="46">
        <f t="shared" si="33"/>
        <v>0.792</v>
      </c>
      <c r="L36" s="46">
        <f t="shared" si="38"/>
        <v>2.1</v>
      </c>
      <c r="M36" s="46">
        <f t="shared" si="34"/>
        <v>10.296000000000001</v>
      </c>
      <c r="N36" s="46">
        <f t="shared" si="35"/>
        <v>0.792</v>
      </c>
      <c r="O36" s="43">
        <f t="shared" si="39"/>
        <v>1.95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2"/>
      <c r="G39" s="103"/>
      <c r="H39" s="103"/>
      <c r="I39" s="103"/>
      <c r="J39" s="103"/>
      <c r="K39" s="103"/>
      <c r="L39" s="103"/>
      <c r="M39" s="103"/>
      <c r="N39" s="103"/>
      <c r="O39" s="103"/>
      <c r="P39" s="103"/>
      <c r="Q39" s="2"/>
      <c r="R39" s="2"/>
      <c r="S39" s="2"/>
      <c r="T39" s="2"/>
      <c r="U39" s="2"/>
      <c r="V39" s="2"/>
      <c r="W39" s="2"/>
    </row>
    <row r="40" spans="2:23" ht="12.75">
      <c r="B40" s="14" t="s">
        <v>75</v>
      </c>
      <c r="C40" s="2">
        <v>28</v>
      </c>
      <c r="D40" s="2">
        <v>60</v>
      </c>
      <c r="E40" s="14" t="s">
        <v>74</v>
      </c>
      <c r="F40" s="103"/>
      <c r="G40" s="103"/>
      <c r="H40" s="103"/>
      <c r="I40" s="103"/>
      <c r="J40" s="103"/>
      <c r="K40" s="103"/>
      <c r="L40" s="103"/>
      <c r="M40" s="103"/>
      <c r="N40" s="103"/>
      <c r="O40" s="103"/>
      <c r="P40" s="103"/>
      <c r="Q40" s="2"/>
      <c r="R40" s="2"/>
      <c r="S40" s="2"/>
      <c r="T40" s="2"/>
      <c r="U40" s="2"/>
      <c r="V40" s="2"/>
      <c r="W40" s="2"/>
    </row>
    <row r="41" spans="2:23" ht="12.75">
      <c r="B41" s="2"/>
      <c r="C41" s="2"/>
      <c r="D41" s="2"/>
      <c r="E41" s="2"/>
      <c r="F41" s="103"/>
      <c r="G41" s="103"/>
      <c r="H41" s="103"/>
      <c r="I41" s="103"/>
      <c r="J41" s="103"/>
      <c r="K41" s="103"/>
      <c r="L41" s="103"/>
      <c r="M41" s="103"/>
      <c r="N41" s="103"/>
      <c r="O41" s="103"/>
      <c r="P41" s="103"/>
      <c r="Q41" s="2"/>
      <c r="R41" s="2"/>
      <c r="S41" s="2"/>
      <c r="T41" s="2"/>
      <c r="U41" s="2"/>
      <c r="V41" s="2"/>
      <c r="W41" s="2"/>
    </row>
    <row r="42" spans="2:23" ht="12.75">
      <c r="B42" s="2"/>
      <c r="C42" s="2"/>
      <c r="D42" s="2"/>
      <c r="E42" s="2"/>
      <c r="F42" s="103"/>
      <c r="G42" s="103"/>
      <c r="H42" s="103"/>
      <c r="I42" s="103"/>
      <c r="J42" s="103"/>
      <c r="K42" s="103"/>
      <c r="L42" s="103"/>
      <c r="M42" s="103"/>
      <c r="N42" s="103"/>
      <c r="O42" s="103"/>
      <c r="P42" s="103"/>
      <c r="Q42" s="2"/>
      <c r="R42" s="2"/>
      <c r="S42" s="2"/>
      <c r="T42" s="2"/>
      <c r="U42" s="2"/>
      <c r="V42" s="2"/>
      <c r="W42" s="2"/>
    </row>
    <row r="43" spans="2:23" ht="12.75">
      <c r="B43" s="2"/>
      <c r="C43" s="2"/>
      <c r="D43" s="2"/>
      <c r="E43" s="2"/>
      <c r="F43" s="103"/>
      <c r="G43" s="103"/>
      <c r="H43" s="103"/>
      <c r="I43" s="103"/>
      <c r="J43" s="103"/>
      <c r="K43" s="103"/>
      <c r="L43" s="103"/>
      <c r="M43" s="103"/>
      <c r="N43" s="103"/>
      <c r="O43" s="103"/>
      <c r="P43" s="103"/>
      <c r="Q43" s="2"/>
      <c r="R43" s="2"/>
      <c r="S43" s="2"/>
      <c r="T43" s="2"/>
      <c r="U43" s="2"/>
      <c r="V43" s="2"/>
      <c r="W43" s="2"/>
    </row>
    <row r="44" spans="2:23" ht="12.75">
      <c r="B44" s="2"/>
      <c r="C44" s="2"/>
      <c r="D44" s="2"/>
      <c r="E44" s="2"/>
      <c r="F44" s="103"/>
      <c r="G44" s="103"/>
      <c r="H44" s="103"/>
      <c r="I44" s="103"/>
      <c r="J44" s="103"/>
      <c r="K44" s="103"/>
      <c r="L44" s="103"/>
      <c r="M44" s="103"/>
      <c r="N44" s="103"/>
      <c r="O44" s="103"/>
      <c r="P44" s="103"/>
      <c r="Q44" s="2"/>
      <c r="R44" s="2"/>
      <c r="S44" s="2"/>
      <c r="T44" s="2"/>
      <c r="U44" s="2"/>
      <c r="V44" s="2"/>
      <c r="W44" s="2"/>
    </row>
    <row r="45" spans="2:23" ht="12.75">
      <c r="B45" s="2"/>
      <c r="C45" s="2"/>
      <c r="D45" s="2"/>
      <c r="E45" s="2"/>
      <c r="F45" s="103"/>
      <c r="G45" s="103"/>
      <c r="H45" s="103"/>
      <c r="I45" s="103"/>
      <c r="J45" s="103"/>
      <c r="K45" s="103"/>
      <c r="L45" s="103"/>
      <c r="M45" s="103"/>
      <c r="N45" s="103"/>
      <c r="O45" s="103"/>
      <c r="P45" s="103"/>
      <c r="Q45" s="2"/>
      <c r="R45" s="2"/>
      <c r="S45" s="2"/>
      <c r="T45" s="2"/>
      <c r="U45" s="2"/>
      <c r="V45" s="2"/>
      <c r="W45" s="2"/>
    </row>
  </sheetData>
  <sheetProtection/>
  <mergeCells count="83">
    <mergeCell ref="Z18:AA18"/>
    <mergeCell ref="Z19:AA19"/>
    <mergeCell ref="Z20:AA20"/>
    <mergeCell ref="Z12:AA12"/>
    <mergeCell ref="Z13:AA13"/>
    <mergeCell ref="Z14:AA14"/>
    <mergeCell ref="Z15:AA15"/>
    <mergeCell ref="Z16:AA16"/>
    <mergeCell ref="Z17:AA17"/>
    <mergeCell ref="AH8:AI8"/>
    <mergeCell ref="AM8:AN8"/>
    <mergeCell ref="AR8:AS8"/>
    <mergeCell ref="Z9:AA9"/>
    <mergeCell ref="AC9:AD9"/>
    <mergeCell ref="AH9:AI9"/>
    <mergeCell ref="AM9:AN9"/>
    <mergeCell ref="AR9:AS9"/>
    <mergeCell ref="AM7:AN7"/>
    <mergeCell ref="AO7:AO10"/>
    <mergeCell ref="AP7:AP10"/>
    <mergeCell ref="AR7:AS7"/>
    <mergeCell ref="AT7:AT10"/>
    <mergeCell ref="AU7:AU10"/>
    <mergeCell ref="AG6:AK6"/>
    <mergeCell ref="AL6:AP6"/>
    <mergeCell ref="AQ6:AU6"/>
    <mergeCell ref="Z7:AA7"/>
    <mergeCell ref="AC7:AD7"/>
    <mergeCell ref="AE7:AE10"/>
    <mergeCell ref="AF7:AF10"/>
    <mergeCell ref="AH7:AI7"/>
    <mergeCell ref="AJ7:AJ10"/>
    <mergeCell ref="AK7:AK10"/>
    <mergeCell ref="D25:F25"/>
    <mergeCell ref="G25:I25"/>
    <mergeCell ref="J25:L25"/>
    <mergeCell ref="M25:O25"/>
    <mergeCell ref="Z6:AA6"/>
    <mergeCell ref="AB6:AF6"/>
    <mergeCell ref="Z8:AA8"/>
    <mergeCell ref="AC8:AD8"/>
    <mergeCell ref="Z10:AA10"/>
    <mergeCell ref="Z11:AA11"/>
    <mergeCell ref="B16:C16"/>
    <mergeCell ref="B17:C17"/>
    <mergeCell ref="B18:C18"/>
    <mergeCell ref="B19:C19"/>
    <mergeCell ref="B20:C20"/>
    <mergeCell ref="B25:C25"/>
    <mergeCell ref="B10:C10"/>
    <mergeCell ref="B11:C11"/>
    <mergeCell ref="B12:C12"/>
    <mergeCell ref="B13:C13"/>
    <mergeCell ref="B14:C14"/>
    <mergeCell ref="B15:C15"/>
    <mergeCell ref="V7:V10"/>
    <mergeCell ref="W7:W10"/>
    <mergeCell ref="B8:C8"/>
    <mergeCell ref="E8:F8"/>
    <mergeCell ref="J8:K8"/>
    <mergeCell ref="O8:P8"/>
    <mergeCell ref="T8:U8"/>
    <mergeCell ref="B9:C9"/>
    <mergeCell ref="E9:F9"/>
    <mergeCell ref="J9:K9"/>
    <mergeCell ref="L7:L10"/>
    <mergeCell ref="M7:M10"/>
    <mergeCell ref="O7:P7"/>
    <mergeCell ref="Q7:Q10"/>
    <mergeCell ref="R7:R10"/>
    <mergeCell ref="T7:U7"/>
    <mergeCell ref="O9:P9"/>
    <mergeCell ref="T9:U9"/>
    <mergeCell ref="B6:C6"/>
    <mergeCell ref="D6:H6"/>
    <mergeCell ref="I6:M6"/>
    <mergeCell ref="N6:R6"/>
    <mergeCell ref="S6:W6"/>
    <mergeCell ref="B7:C7"/>
    <mergeCell ref="E7:F7"/>
    <mergeCell ref="G7:G10"/>
    <mergeCell ref="H7:H10"/>
    <mergeCell ref="J7:K7"/>
  </mergeCells>
  <conditionalFormatting sqref="Q11:R20 G11:H20 L11:M20 V11:W20">
    <cfRule type="cellIs" priority="3" dxfId="2" operator="between" stopIfTrue="1">
      <formula>$P$5</formula>
      <formula>$T$5</formula>
    </cfRule>
  </conditionalFormatting>
  <conditionalFormatting sqref="C4:F5 M4:T5 G5:L5">
    <cfRule type="cellIs" priority="4" dxfId="1" operator="between" stopIfTrue="1">
      <formula>$P$5</formula>
      <formula>$T$5</formula>
    </cfRule>
  </conditionalFormatting>
  <conditionalFormatting sqref="D11:F20 I11:K20 N11:P20 S11:U20">
    <cfRule type="cellIs" priority="5" dxfId="0" operator="between" stopIfTrue="1">
      <formula>$C$40</formula>
      <formula>$D$40</formula>
    </cfRule>
  </conditionalFormatting>
  <conditionalFormatting sqref="AO11:AP20 AE11:AF20 AJ11:AK20 AT11:AU20">
    <cfRule type="cellIs" priority="1" dxfId="2" operator="between" stopIfTrue="1">
      <formula>$P$5</formula>
      <formula>$T$5</formula>
    </cfRule>
  </conditionalFormatting>
  <conditionalFormatting sqref="AG11:AI20 AB11:AD20 AL11:AN20 AQ11:AS20">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1">
      <selection activeCell="I4" sqref="I4"/>
    </sheetView>
  </sheetViews>
  <sheetFormatPr defaultColWidth="9.140625" defaultRowHeight="12.75"/>
  <cols>
    <col min="1" max="1" width="2.421875" style="0" customWidth="1"/>
    <col min="2" max="2" width="11.5742187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39</v>
      </c>
      <c r="C2" s="2"/>
      <c r="F2" s="3" t="s">
        <v>47</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75</v>
      </c>
      <c r="I4" s="3" t="s">
        <v>74</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183" t="s">
        <v>2</v>
      </c>
      <c r="C6" s="184"/>
      <c r="D6" s="185" t="s">
        <v>29</v>
      </c>
      <c r="E6" s="186"/>
      <c r="F6" s="186"/>
      <c r="G6" s="187"/>
      <c r="H6" s="188"/>
      <c r="I6" s="189" t="s">
        <v>28</v>
      </c>
      <c r="J6" s="190"/>
      <c r="K6" s="190"/>
      <c r="L6" s="191"/>
      <c r="M6" s="192"/>
      <c r="N6" s="193" t="s">
        <v>30</v>
      </c>
      <c r="O6" s="176"/>
      <c r="P6" s="176"/>
      <c r="Q6" s="177"/>
      <c r="R6" s="178"/>
      <c r="S6" s="175" t="s">
        <v>31</v>
      </c>
      <c r="T6" s="176"/>
      <c r="U6" s="176"/>
      <c r="V6" s="177"/>
      <c r="W6" s="178"/>
    </row>
    <row r="7" spans="2:23" s="70" customFormat="1" ht="19.5" customHeight="1">
      <c r="B7" s="163" t="s">
        <v>3</v>
      </c>
      <c r="C7" s="164"/>
      <c r="D7" s="66">
        <f>Speeds!E2</f>
        <v>16</v>
      </c>
      <c r="E7" s="157" t="s">
        <v>33</v>
      </c>
      <c r="F7" s="158"/>
      <c r="G7" s="179" t="s">
        <v>34</v>
      </c>
      <c r="H7" s="181" t="s">
        <v>35</v>
      </c>
      <c r="I7" s="44">
        <f>Speeds!E5</f>
        <v>15</v>
      </c>
      <c r="J7" s="157" t="s">
        <v>33</v>
      </c>
      <c r="K7" s="158"/>
      <c r="L7" s="169" t="s">
        <v>34</v>
      </c>
      <c r="M7" s="154" t="s">
        <v>35</v>
      </c>
      <c r="N7" s="44">
        <f>Speeds!E8</f>
        <v>15</v>
      </c>
      <c r="O7" s="157" t="s">
        <v>33</v>
      </c>
      <c r="P7" s="158"/>
      <c r="Q7" s="169" t="s">
        <v>34</v>
      </c>
      <c r="R7" s="154" t="s">
        <v>35</v>
      </c>
      <c r="S7" s="44">
        <f>Speeds!E11</f>
        <v>15</v>
      </c>
      <c r="T7" s="157" t="s">
        <v>33</v>
      </c>
      <c r="U7" s="158"/>
      <c r="V7" s="169" t="s">
        <v>34</v>
      </c>
      <c r="W7" s="154" t="s">
        <v>35</v>
      </c>
    </row>
    <row r="8" spans="2:23" s="70" customFormat="1" ht="19.5" customHeight="1">
      <c r="B8" s="163" t="s">
        <v>4</v>
      </c>
      <c r="C8" s="164"/>
      <c r="D8" s="47">
        <f>Speeds!E3</f>
        <v>15</v>
      </c>
      <c r="E8" s="165" t="s">
        <v>33</v>
      </c>
      <c r="F8" s="166"/>
      <c r="G8" s="180"/>
      <c r="H8" s="182"/>
      <c r="I8" s="44">
        <f>Speeds!E6</f>
        <v>11</v>
      </c>
      <c r="J8" s="167" t="s">
        <v>33</v>
      </c>
      <c r="K8" s="168"/>
      <c r="L8" s="170"/>
      <c r="M8" s="155"/>
      <c r="N8" s="44">
        <f>Speeds!E9</f>
        <v>9</v>
      </c>
      <c r="O8" s="167" t="s">
        <v>33</v>
      </c>
      <c r="P8" s="168"/>
      <c r="Q8" s="170"/>
      <c r="R8" s="155"/>
      <c r="S8" s="44">
        <f>Speeds!E12</f>
        <v>7</v>
      </c>
      <c r="T8" s="167" t="s">
        <v>33</v>
      </c>
      <c r="U8" s="168"/>
      <c r="V8" s="170"/>
      <c r="W8" s="155"/>
    </row>
    <row r="9" spans="2:23" s="70" customFormat="1" ht="19.5" customHeight="1">
      <c r="B9" s="163" t="s">
        <v>5</v>
      </c>
      <c r="C9" s="164"/>
      <c r="D9" s="47">
        <f>Speeds!E4</f>
        <v>15</v>
      </c>
      <c r="E9" s="165" t="s">
        <v>33</v>
      </c>
      <c r="F9" s="166"/>
      <c r="G9" s="180"/>
      <c r="H9" s="182"/>
      <c r="I9" s="44">
        <f>Speeds!E7</f>
        <v>10</v>
      </c>
      <c r="J9" s="173" t="s">
        <v>33</v>
      </c>
      <c r="K9" s="174"/>
      <c r="L9" s="170"/>
      <c r="M9" s="155"/>
      <c r="N9" s="44">
        <f>Speeds!E10</f>
        <v>7</v>
      </c>
      <c r="O9" s="173" t="s">
        <v>33</v>
      </c>
      <c r="P9" s="174"/>
      <c r="Q9" s="170"/>
      <c r="R9" s="155"/>
      <c r="S9" s="44">
        <f>Speeds!E13</f>
        <v>6</v>
      </c>
      <c r="T9" s="173" t="s">
        <v>33</v>
      </c>
      <c r="U9" s="174"/>
      <c r="V9" s="170"/>
      <c r="W9" s="155"/>
    </row>
    <row r="10" spans="2:23" s="70" customFormat="1" ht="30" customHeight="1" thickBot="1">
      <c r="B10" s="171" t="s">
        <v>32</v>
      </c>
      <c r="C10" s="172"/>
      <c r="D10" s="133" t="s">
        <v>51</v>
      </c>
      <c r="E10" s="134" t="s">
        <v>52</v>
      </c>
      <c r="F10" s="134" t="s">
        <v>53</v>
      </c>
      <c r="G10" s="180"/>
      <c r="H10" s="164"/>
      <c r="I10" s="133" t="s">
        <v>51</v>
      </c>
      <c r="J10" s="134" t="s">
        <v>52</v>
      </c>
      <c r="K10" s="134" t="s">
        <v>53</v>
      </c>
      <c r="L10" s="170"/>
      <c r="M10" s="156"/>
      <c r="N10" s="133" t="s">
        <v>51</v>
      </c>
      <c r="O10" s="134" t="s">
        <v>52</v>
      </c>
      <c r="P10" s="134" t="s">
        <v>53</v>
      </c>
      <c r="Q10" s="170"/>
      <c r="R10" s="156"/>
      <c r="S10" s="133" t="s">
        <v>51</v>
      </c>
      <c r="T10" s="134" t="s">
        <v>52</v>
      </c>
      <c r="U10" s="134" t="s">
        <v>53</v>
      </c>
      <c r="V10" s="170"/>
      <c r="W10" s="156"/>
    </row>
    <row r="11" spans="2:23" s="70" customFormat="1" ht="19.5" customHeight="1">
      <c r="B11" s="194">
        <v>0.3</v>
      </c>
      <c r="C11" s="206"/>
      <c r="D11" s="71">
        <f aca="true" t="shared" si="0" ref="D11:D20">G11+H11+G11+D27+H11+F27</f>
        <v>23.82</v>
      </c>
      <c r="E11" s="72">
        <f aca="true" t="shared" si="1" ref="E11:E20">D11+G11+H11</f>
        <v>33.120000000000005</v>
      </c>
      <c r="F11" s="72">
        <f aca="true" t="shared" si="2" ref="F11:F20">E11+G11+H11</f>
        <v>42.42</v>
      </c>
      <c r="G11" s="72">
        <f>B11*$D$7</f>
        <v>4.8</v>
      </c>
      <c r="H11" s="73">
        <f>B11*$D$8</f>
        <v>4.5</v>
      </c>
      <c r="I11" s="71">
        <f aca="true" t="shared" si="3" ref="I11:I20">L11+M11+L11+G27+M11+I27</f>
        <v>19.428</v>
      </c>
      <c r="J11" s="72">
        <f aca="true" t="shared" si="4" ref="J11:J20">I11+L11+M11</f>
        <v>27.228</v>
      </c>
      <c r="K11" s="72">
        <f aca="true" t="shared" si="5" ref="K11:K20">J11+L11+M11</f>
        <v>35.028</v>
      </c>
      <c r="L11" s="72">
        <f>B11*$I$7</f>
        <v>4.5</v>
      </c>
      <c r="M11" s="73">
        <f>B11*$I$8</f>
        <v>3.3</v>
      </c>
      <c r="N11" s="71">
        <f aca="true" t="shared" si="6" ref="N11:N20">Q11+R11+Q11+J27+R11+L27</f>
        <v>17.532</v>
      </c>
      <c r="O11" s="72">
        <f aca="true" t="shared" si="7" ref="O11:O20">N11+Q11+R11</f>
        <v>24.732</v>
      </c>
      <c r="P11" s="72">
        <f aca="true" t="shared" si="8" ref="P11:P20">O11+Q11+R11</f>
        <v>31.932</v>
      </c>
      <c r="Q11" s="72">
        <f>B11*$N$7</f>
        <v>4.5</v>
      </c>
      <c r="R11" s="73">
        <f>B11*$N$8</f>
        <v>2.6999999999999997</v>
      </c>
      <c r="S11" s="71">
        <f aca="true" t="shared" si="9" ref="S11:S20">V11+W11+V11+M27+W11+O27</f>
        <v>15.636000000000001</v>
      </c>
      <c r="T11" s="72">
        <f aca="true" t="shared" si="10" ref="T11:T20">S11+V11+W11</f>
        <v>22.236000000000004</v>
      </c>
      <c r="U11" s="72">
        <f aca="true" t="shared" si="11" ref="U11:U20">T11+V11+W11</f>
        <v>28.836000000000006</v>
      </c>
      <c r="V11" s="74">
        <f>B11*$S$7</f>
        <v>4.5</v>
      </c>
      <c r="W11" s="75">
        <f>B11*$S$8</f>
        <v>2.1</v>
      </c>
    </row>
    <row r="12" spans="2:23" s="70" customFormat="1" ht="19.5" customHeight="1">
      <c r="B12" s="196">
        <v>0.4</v>
      </c>
      <c r="C12" s="203"/>
      <c r="D12" s="76">
        <f t="shared" si="0"/>
        <v>31.01</v>
      </c>
      <c r="E12" s="77">
        <f t="shared" si="1"/>
        <v>43.410000000000004</v>
      </c>
      <c r="F12" s="77">
        <f t="shared" si="2"/>
        <v>55.81</v>
      </c>
      <c r="G12" s="77">
        <f aca="true" t="shared" si="12" ref="G12:G20">B12*$D$7</f>
        <v>6.4</v>
      </c>
      <c r="H12" s="78">
        <f aca="true" t="shared" si="13" ref="H12:H20">B12*$D$8</f>
        <v>6</v>
      </c>
      <c r="I12" s="76">
        <f t="shared" si="3"/>
        <v>25.354</v>
      </c>
      <c r="J12" s="77">
        <f t="shared" si="4"/>
        <v>35.754</v>
      </c>
      <c r="K12" s="77">
        <f t="shared" si="5"/>
        <v>46.153999999999996</v>
      </c>
      <c r="L12" s="77">
        <f aca="true" t="shared" si="14" ref="L12:L20">B12*$I$7</f>
        <v>6</v>
      </c>
      <c r="M12" s="78">
        <f aca="true" t="shared" si="15" ref="M12:M20">B12*$I$8</f>
        <v>4.4</v>
      </c>
      <c r="N12" s="76">
        <f t="shared" si="6"/>
        <v>22.926000000000002</v>
      </c>
      <c r="O12" s="77">
        <f t="shared" si="7"/>
        <v>32.526</v>
      </c>
      <c r="P12" s="77">
        <f t="shared" si="8"/>
        <v>42.126000000000005</v>
      </c>
      <c r="Q12" s="77">
        <f aca="true" t="shared" si="16" ref="Q12:Q20">B12*$N$7</f>
        <v>6</v>
      </c>
      <c r="R12" s="78">
        <f aca="true" t="shared" si="17" ref="R12:R20">B12*$N$8</f>
        <v>3.6</v>
      </c>
      <c r="S12" s="76">
        <f t="shared" si="9"/>
        <v>20.498</v>
      </c>
      <c r="T12" s="77">
        <f t="shared" si="10"/>
        <v>29.298000000000002</v>
      </c>
      <c r="U12" s="77">
        <f t="shared" si="11"/>
        <v>38.098</v>
      </c>
      <c r="V12" s="79">
        <f aca="true" t="shared" si="18" ref="V12:V20">B12*$S$7</f>
        <v>6</v>
      </c>
      <c r="W12" s="80">
        <f aca="true" t="shared" si="19" ref="W12:W20">B12*$S$8</f>
        <v>2.8000000000000003</v>
      </c>
    </row>
    <row r="13" spans="2:23" s="70" customFormat="1" ht="19.5" customHeight="1">
      <c r="B13" s="198">
        <v>0.5</v>
      </c>
      <c r="C13" s="203"/>
      <c r="D13" s="76">
        <f t="shared" si="0"/>
        <v>38.2</v>
      </c>
      <c r="E13" s="77">
        <f t="shared" si="1"/>
        <v>53.7</v>
      </c>
      <c r="F13" s="77">
        <f t="shared" si="2"/>
        <v>69.2</v>
      </c>
      <c r="G13" s="77">
        <f t="shared" si="12"/>
        <v>8</v>
      </c>
      <c r="H13" s="78">
        <f t="shared" si="13"/>
        <v>7.5</v>
      </c>
      <c r="I13" s="76">
        <f t="shared" si="3"/>
        <v>31.279999999999998</v>
      </c>
      <c r="J13" s="77">
        <f t="shared" si="4"/>
        <v>44.28</v>
      </c>
      <c r="K13" s="77">
        <f t="shared" si="5"/>
        <v>57.28</v>
      </c>
      <c r="L13" s="77">
        <f t="shared" si="14"/>
        <v>7.5</v>
      </c>
      <c r="M13" s="78">
        <f t="shared" si="15"/>
        <v>5.5</v>
      </c>
      <c r="N13" s="76">
        <f t="shared" si="6"/>
        <v>28.32</v>
      </c>
      <c r="O13" s="77">
        <f t="shared" si="7"/>
        <v>40.32</v>
      </c>
      <c r="P13" s="77">
        <f t="shared" si="8"/>
        <v>52.32</v>
      </c>
      <c r="Q13" s="77">
        <f t="shared" si="16"/>
        <v>7.5</v>
      </c>
      <c r="R13" s="78">
        <f t="shared" si="17"/>
        <v>4.5</v>
      </c>
      <c r="S13" s="76">
        <f t="shared" si="9"/>
        <v>25.36</v>
      </c>
      <c r="T13" s="77">
        <f t="shared" si="10"/>
        <v>36.36</v>
      </c>
      <c r="U13" s="77">
        <f t="shared" si="11"/>
        <v>47.36</v>
      </c>
      <c r="V13" s="79">
        <f t="shared" si="18"/>
        <v>7.5</v>
      </c>
      <c r="W13" s="80">
        <f t="shared" si="19"/>
        <v>3.5</v>
      </c>
    </row>
    <row r="14" spans="2:23" s="70" customFormat="1" ht="19.5" customHeight="1">
      <c r="B14" s="198">
        <v>0.6</v>
      </c>
      <c r="C14" s="203"/>
      <c r="D14" s="76">
        <f t="shared" si="0"/>
        <v>45.39</v>
      </c>
      <c r="E14" s="77">
        <f t="shared" si="1"/>
        <v>63.99</v>
      </c>
      <c r="F14" s="77">
        <f t="shared" si="2"/>
        <v>82.59</v>
      </c>
      <c r="G14" s="77">
        <f t="shared" si="12"/>
        <v>9.6</v>
      </c>
      <c r="H14" s="78">
        <f t="shared" si="13"/>
        <v>9</v>
      </c>
      <c r="I14" s="76">
        <f t="shared" si="3"/>
        <v>37.206</v>
      </c>
      <c r="J14" s="77">
        <f t="shared" si="4"/>
        <v>52.806000000000004</v>
      </c>
      <c r="K14" s="77">
        <f t="shared" si="5"/>
        <v>68.406</v>
      </c>
      <c r="L14" s="77">
        <f t="shared" si="14"/>
        <v>9</v>
      </c>
      <c r="M14" s="78">
        <f t="shared" si="15"/>
        <v>6.6</v>
      </c>
      <c r="N14" s="76">
        <f t="shared" si="6"/>
        <v>33.714</v>
      </c>
      <c r="O14" s="77">
        <f t="shared" si="7"/>
        <v>48.114</v>
      </c>
      <c r="P14" s="77">
        <f t="shared" si="8"/>
        <v>62.513999999999996</v>
      </c>
      <c r="Q14" s="77">
        <f t="shared" si="16"/>
        <v>9</v>
      </c>
      <c r="R14" s="78">
        <f t="shared" si="17"/>
        <v>5.3999999999999995</v>
      </c>
      <c r="S14" s="76">
        <f t="shared" si="9"/>
        <v>30.222</v>
      </c>
      <c r="T14" s="77">
        <f t="shared" si="10"/>
        <v>43.422000000000004</v>
      </c>
      <c r="U14" s="77">
        <f t="shared" si="11"/>
        <v>56.62200000000001</v>
      </c>
      <c r="V14" s="79">
        <f t="shared" si="18"/>
        <v>9</v>
      </c>
      <c r="W14" s="80">
        <f t="shared" si="19"/>
        <v>4.2</v>
      </c>
    </row>
    <row r="15" spans="2:23" s="70" customFormat="1" ht="19.5" customHeight="1">
      <c r="B15" s="198">
        <v>0.7</v>
      </c>
      <c r="C15" s="203"/>
      <c r="D15" s="76">
        <f t="shared" si="0"/>
        <v>52.58</v>
      </c>
      <c r="E15" s="77">
        <f t="shared" si="1"/>
        <v>74.28</v>
      </c>
      <c r="F15" s="77">
        <f t="shared" si="2"/>
        <v>95.98</v>
      </c>
      <c r="G15" s="77">
        <f t="shared" si="12"/>
        <v>11.2</v>
      </c>
      <c r="H15" s="78">
        <f t="shared" si="13"/>
        <v>10.5</v>
      </c>
      <c r="I15" s="76">
        <f t="shared" si="3"/>
        <v>43.132</v>
      </c>
      <c r="J15" s="77">
        <f t="shared" si="4"/>
        <v>61.331999999999994</v>
      </c>
      <c r="K15" s="77">
        <f t="shared" si="5"/>
        <v>79.532</v>
      </c>
      <c r="L15" s="77">
        <f t="shared" si="14"/>
        <v>10.5</v>
      </c>
      <c r="M15" s="78">
        <f t="shared" si="15"/>
        <v>7.699999999999999</v>
      </c>
      <c r="N15" s="76">
        <f t="shared" si="6"/>
        <v>39.108</v>
      </c>
      <c r="O15" s="77">
        <f t="shared" si="7"/>
        <v>55.907999999999994</v>
      </c>
      <c r="P15" s="77">
        <f t="shared" si="8"/>
        <v>72.70799999999998</v>
      </c>
      <c r="Q15" s="77">
        <f t="shared" si="16"/>
        <v>10.5</v>
      </c>
      <c r="R15" s="78">
        <f t="shared" si="17"/>
        <v>6.3</v>
      </c>
      <c r="S15" s="76">
        <f t="shared" si="9"/>
        <v>35.083999999999996</v>
      </c>
      <c r="T15" s="77">
        <f t="shared" si="10"/>
        <v>50.483999999999995</v>
      </c>
      <c r="U15" s="77">
        <f t="shared" si="11"/>
        <v>65.884</v>
      </c>
      <c r="V15" s="79">
        <f t="shared" si="18"/>
        <v>10.5</v>
      </c>
      <c r="W15" s="80">
        <f t="shared" si="19"/>
        <v>4.8999999999999995</v>
      </c>
    </row>
    <row r="16" spans="2:23" s="70" customFormat="1" ht="19.5" customHeight="1">
      <c r="B16" s="198">
        <v>0.8</v>
      </c>
      <c r="C16" s="203"/>
      <c r="D16" s="76">
        <f t="shared" si="0"/>
        <v>59.77</v>
      </c>
      <c r="E16" s="77">
        <f t="shared" si="1"/>
        <v>84.57000000000001</v>
      </c>
      <c r="F16" s="77">
        <f t="shared" si="2"/>
        <v>109.37</v>
      </c>
      <c r="G16" s="77">
        <f t="shared" si="12"/>
        <v>12.8</v>
      </c>
      <c r="H16" s="78">
        <f t="shared" si="13"/>
        <v>12</v>
      </c>
      <c r="I16" s="76">
        <f t="shared" si="3"/>
        <v>49.058</v>
      </c>
      <c r="J16" s="77">
        <f t="shared" si="4"/>
        <v>69.858</v>
      </c>
      <c r="K16" s="77">
        <f t="shared" si="5"/>
        <v>90.658</v>
      </c>
      <c r="L16" s="77">
        <f t="shared" si="14"/>
        <v>12</v>
      </c>
      <c r="M16" s="78">
        <f t="shared" si="15"/>
        <v>8.8</v>
      </c>
      <c r="N16" s="76">
        <f t="shared" si="6"/>
        <v>44.502</v>
      </c>
      <c r="O16" s="77">
        <f t="shared" si="7"/>
        <v>63.702000000000005</v>
      </c>
      <c r="P16" s="77">
        <f t="shared" si="8"/>
        <v>82.902</v>
      </c>
      <c r="Q16" s="77">
        <f t="shared" si="16"/>
        <v>12</v>
      </c>
      <c r="R16" s="78">
        <f t="shared" si="17"/>
        <v>7.2</v>
      </c>
      <c r="S16" s="76">
        <f t="shared" si="9"/>
        <v>39.946</v>
      </c>
      <c r="T16" s="77">
        <f t="shared" si="10"/>
        <v>57.546</v>
      </c>
      <c r="U16" s="77">
        <f t="shared" si="11"/>
        <v>75.14599999999999</v>
      </c>
      <c r="V16" s="79">
        <f t="shared" si="18"/>
        <v>12</v>
      </c>
      <c r="W16" s="80">
        <f t="shared" si="19"/>
        <v>5.6000000000000005</v>
      </c>
    </row>
    <row r="17" spans="2:23" s="70" customFormat="1" ht="19.5" customHeight="1">
      <c r="B17" s="198">
        <v>0.9</v>
      </c>
      <c r="C17" s="203"/>
      <c r="D17" s="76">
        <f t="shared" si="0"/>
        <v>66.96000000000001</v>
      </c>
      <c r="E17" s="77">
        <f t="shared" si="1"/>
        <v>94.86000000000001</v>
      </c>
      <c r="F17" s="77">
        <f t="shared" si="2"/>
        <v>122.76000000000002</v>
      </c>
      <c r="G17" s="77">
        <f t="shared" si="12"/>
        <v>14.4</v>
      </c>
      <c r="H17" s="78">
        <f t="shared" si="13"/>
        <v>13.5</v>
      </c>
      <c r="I17" s="76">
        <f t="shared" si="3"/>
        <v>54.983999999999995</v>
      </c>
      <c r="J17" s="77">
        <f t="shared" si="4"/>
        <v>78.384</v>
      </c>
      <c r="K17" s="77">
        <f t="shared" si="5"/>
        <v>101.784</v>
      </c>
      <c r="L17" s="77">
        <f t="shared" si="14"/>
        <v>13.5</v>
      </c>
      <c r="M17" s="78">
        <f t="shared" si="15"/>
        <v>9.9</v>
      </c>
      <c r="N17" s="76">
        <f t="shared" si="6"/>
        <v>49.89600000000001</v>
      </c>
      <c r="O17" s="77">
        <f t="shared" si="7"/>
        <v>71.49600000000001</v>
      </c>
      <c r="P17" s="77">
        <f t="shared" si="8"/>
        <v>93.096</v>
      </c>
      <c r="Q17" s="77">
        <f t="shared" si="16"/>
        <v>13.5</v>
      </c>
      <c r="R17" s="78">
        <f t="shared" si="17"/>
        <v>8.1</v>
      </c>
      <c r="S17" s="76">
        <f t="shared" si="9"/>
        <v>44.80799999999999</v>
      </c>
      <c r="T17" s="77">
        <f t="shared" si="10"/>
        <v>64.60799999999999</v>
      </c>
      <c r="U17" s="77">
        <f t="shared" si="11"/>
        <v>84.40799999999999</v>
      </c>
      <c r="V17" s="79">
        <f t="shared" si="18"/>
        <v>13.5</v>
      </c>
      <c r="W17" s="80">
        <f t="shared" si="19"/>
        <v>6.3</v>
      </c>
    </row>
    <row r="18" spans="2:23" s="70" customFormat="1" ht="19.5" customHeight="1">
      <c r="B18" s="201">
        <v>1</v>
      </c>
      <c r="C18" s="205"/>
      <c r="D18" s="76">
        <f t="shared" si="0"/>
        <v>74.15</v>
      </c>
      <c r="E18" s="77">
        <f t="shared" si="1"/>
        <v>105.15</v>
      </c>
      <c r="F18" s="77">
        <f t="shared" si="2"/>
        <v>136.15</v>
      </c>
      <c r="G18" s="77">
        <f t="shared" si="12"/>
        <v>16</v>
      </c>
      <c r="H18" s="78">
        <f t="shared" si="13"/>
        <v>15</v>
      </c>
      <c r="I18" s="76">
        <f t="shared" si="3"/>
        <v>60.91</v>
      </c>
      <c r="J18" s="77">
        <f t="shared" si="4"/>
        <v>86.91</v>
      </c>
      <c r="K18" s="77">
        <f t="shared" si="5"/>
        <v>112.91</v>
      </c>
      <c r="L18" s="77">
        <f t="shared" si="14"/>
        <v>15</v>
      </c>
      <c r="M18" s="78">
        <f t="shared" si="15"/>
        <v>11</v>
      </c>
      <c r="N18" s="76">
        <f t="shared" si="6"/>
        <v>55.29</v>
      </c>
      <c r="O18" s="77">
        <f t="shared" si="7"/>
        <v>79.28999999999999</v>
      </c>
      <c r="P18" s="77">
        <f t="shared" si="8"/>
        <v>103.28999999999999</v>
      </c>
      <c r="Q18" s="77">
        <f t="shared" si="16"/>
        <v>15</v>
      </c>
      <c r="R18" s="78">
        <f t="shared" si="17"/>
        <v>9</v>
      </c>
      <c r="S18" s="76">
        <f t="shared" si="9"/>
        <v>49.669999999999995</v>
      </c>
      <c r="T18" s="77">
        <f t="shared" si="10"/>
        <v>71.66999999999999</v>
      </c>
      <c r="U18" s="77">
        <f t="shared" si="11"/>
        <v>93.66999999999999</v>
      </c>
      <c r="V18" s="79">
        <f t="shared" si="18"/>
        <v>15</v>
      </c>
      <c r="W18" s="80">
        <f t="shared" si="19"/>
        <v>7</v>
      </c>
    </row>
    <row r="19" spans="2:23" s="70" customFormat="1" ht="19.5" customHeight="1">
      <c r="B19" s="198">
        <v>1.1</v>
      </c>
      <c r="C19" s="203"/>
      <c r="D19" s="76">
        <f t="shared" si="0"/>
        <v>81.34</v>
      </c>
      <c r="E19" s="77">
        <f t="shared" si="1"/>
        <v>115.44</v>
      </c>
      <c r="F19" s="77">
        <f t="shared" si="2"/>
        <v>149.54</v>
      </c>
      <c r="G19" s="77">
        <f t="shared" si="12"/>
        <v>17.6</v>
      </c>
      <c r="H19" s="78">
        <f t="shared" si="13"/>
        <v>16.5</v>
      </c>
      <c r="I19" s="76">
        <f t="shared" si="3"/>
        <v>66.83600000000001</v>
      </c>
      <c r="J19" s="77">
        <f t="shared" si="4"/>
        <v>95.436</v>
      </c>
      <c r="K19" s="77">
        <f t="shared" si="5"/>
        <v>124.036</v>
      </c>
      <c r="L19" s="77">
        <f t="shared" si="14"/>
        <v>16.5</v>
      </c>
      <c r="M19" s="78">
        <f t="shared" si="15"/>
        <v>12.100000000000001</v>
      </c>
      <c r="N19" s="76">
        <f t="shared" si="6"/>
        <v>60.684</v>
      </c>
      <c r="O19" s="77">
        <f t="shared" si="7"/>
        <v>87.084</v>
      </c>
      <c r="P19" s="77">
        <f t="shared" si="8"/>
        <v>113.48400000000001</v>
      </c>
      <c r="Q19" s="77">
        <f t="shared" si="16"/>
        <v>16.5</v>
      </c>
      <c r="R19" s="78">
        <f t="shared" si="17"/>
        <v>9.9</v>
      </c>
      <c r="S19" s="76">
        <f t="shared" si="9"/>
        <v>54.532000000000004</v>
      </c>
      <c r="T19" s="77">
        <f t="shared" si="10"/>
        <v>78.73200000000001</v>
      </c>
      <c r="U19" s="77">
        <f t="shared" si="11"/>
        <v>102.93200000000002</v>
      </c>
      <c r="V19" s="79">
        <f t="shared" si="18"/>
        <v>16.5</v>
      </c>
      <c r="W19" s="80">
        <f t="shared" si="19"/>
        <v>7.700000000000001</v>
      </c>
    </row>
    <row r="20" spans="2:23" s="70" customFormat="1" ht="19.5" customHeight="1" thickBot="1">
      <c r="B20" s="199">
        <v>1.2</v>
      </c>
      <c r="C20" s="204"/>
      <c r="D20" s="81">
        <f t="shared" si="0"/>
        <v>88.53</v>
      </c>
      <c r="E20" s="82">
        <f t="shared" si="1"/>
        <v>125.73</v>
      </c>
      <c r="F20" s="82">
        <f t="shared" si="2"/>
        <v>162.93</v>
      </c>
      <c r="G20" s="82">
        <f t="shared" si="12"/>
        <v>19.2</v>
      </c>
      <c r="H20" s="83">
        <f t="shared" si="13"/>
        <v>18</v>
      </c>
      <c r="I20" s="81">
        <f t="shared" si="3"/>
        <v>72.76200000000001</v>
      </c>
      <c r="J20" s="82">
        <f t="shared" si="4"/>
        <v>103.96200000000002</v>
      </c>
      <c r="K20" s="82">
        <f t="shared" si="5"/>
        <v>135.162</v>
      </c>
      <c r="L20" s="82">
        <f t="shared" si="14"/>
        <v>18</v>
      </c>
      <c r="M20" s="83">
        <f t="shared" si="15"/>
        <v>13.2</v>
      </c>
      <c r="N20" s="81">
        <f t="shared" si="6"/>
        <v>66.07799999999999</v>
      </c>
      <c r="O20" s="82">
        <f t="shared" si="7"/>
        <v>94.87799999999999</v>
      </c>
      <c r="P20" s="82">
        <f t="shared" si="8"/>
        <v>123.67799999999998</v>
      </c>
      <c r="Q20" s="82">
        <f t="shared" si="16"/>
        <v>18</v>
      </c>
      <c r="R20" s="83">
        <f t="shared" si="17"/>
        <v>10.799999999999999</v>
      </c>
      <c r="S20" s="81">
        <f t="shared" si="9"/>
        <v>59.394</v>
      </c>
      <c r="T20" s="84">
        <f t="shared" si="10"/>
        <v>85.79400000000001</v>
      </c>
      <c r="U20" s="82">
        <f t="shared" si="11"/>
        <v>112.19400000000002</v>
      </c>
      <c r="V20" s="85">
        <f t="shared" si="18"/>
        <v>18</v>
      </c>
      <c r="W20" s="86">
        <f t="shared" si="19"/>
        <v>8.4</v>
      </c>
    </row>
    <row r="21" spans="2:23" ht="19.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61" t="s">
        <v>36</v>
      </c>
      <c r="C25" s="162"/>
      <c r="D25" s="159" t="s">
        <v>16</v>
      </c>
      <c r="E25" s="159"/>
      <c r="F25" s="159"/>
      <c r="G25" s="159" t="s">
        <v>17</v>
      </c>
      <c r="H25" s="159"/>
      <c r="I25" s="159"/>
      <c r="J25" s="159" t="s">
        <v>18</v>
      </c>
      <c r="K25" s="159"/>
      <c r="L25" s="159"/>
      <c r="M25" s="159" t="s">
        <v>19</v>
      </c>
      <c r="N25" s="159"/>
      <c r="O25" s="160"/>
      <c r="P25" s="2"/>
      <c r="Q25" s="2"/>
      <c r="R25" s="2"/>
      <c r="S25" s="2"/>
      <c r="T25" s="2"/>
      <c r="U25" s="2"/>
      <c r="V25" s="2"/>
      <c r="W25" s="2"/>
    </row>
    <row r="26" spans="2:23" ht="53.2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1">
        <f>0.66*B27</f>
        <v>0.198</v>
      </c>
      <c r="D27" s="59">
        <f aca="true" t="shared" si="20" ref="D27:D36">E27*($D$8)</f>
        <v>2.97</v>
      </c>
      <c r="E27" s="59">
        <f aca="true" t="shared" si="21" ref="E27:E36">0.66*B27</f>
        <v>0.198</v>
      </c>
      <c r="F27" s="59">
        <f>0.15*$D$8</f>
        <v>2.25</v>
      </c>
      <c r="G27" s="59">
        <f aca="true" t="shared" si="22" ref="G27:G36">H27*($I$8)</f>
        <v>2.178</v>
      </c>
      <c r="H27" s="59">
        <f aca="true" t="shared" si="23" ref="H27:H36">0.66*B27</f>
        <v>0.198</v>
      </c>
      <c r="I27" s="59">
        <f>0.15*$I$8</f>
        <v>1.65</v>
      </c>
      <c r="J27" s="59">
        <f aca="true" t="shared" si="24" ref="J27:J36">K27*($N$8)</f>
        <v>1.782</v>
      </c>
      <c r="K27" s="59">
        <f aca="true" t="shared" si="25" ref="K27:K36">0.66*B27</f>
        <v>0.198</v>
      </c>
      <c r="L27" s="59">
        <f>0.15*$N$8</f>
        <v>1.3499999999999999</v>
      </c>
      <c r="M27" s="59">
        <f aca="true" t="shared" si="26" ref="M27:M36">N27*($S$8)</f>
        <v>1.3860000000000001</v>
      </c>
      <c r="N27" s="59">
        <f aca="true" t="shared" si="27" ref="N27:N36">0.66*B27</f>
        <v>0.198</v>
      </c>
      <c r="O27" s="60">
        <f>0.15*$S$8</f>
        <v>1.05</v>
      </c>
      <c r="P27" s="2"/>
      <c r="Q27" s="2"/>
      <c r="R27" s="2"/>
      <c r="S27" s="2"/>
      <c r="T27" s="2"/>
      <c r="U27" s="2"/>
      <c r="V27" s="2"/>
      <c r="W27" s="2"/>
    </row>
    <row r="28" spans="2:23" ht="12.75">
      <c r="B28" s="55">
        <v>0.4</v>
      </c>
      <c r="C28" s="132">
        <f>0.66*B28</f>
        <v>0.264</v>
      </c>
      <c r="D28" s="45">
        <f t="shared" si="20"/>
        <v>3.96</v>
      </c>
      <c r="E28" s="45">
        <f t="shared" si="21"/>
        <v>0.264</v>
      </c>
      <c r="F28" s="59">
        <f aca="true" t="shared" si="28" ref="F28:F36">0.15*$D$8</f>
        <v>2.25</v>
      </c>
      <c r="G28" s="45">
        <f t="shared" si="22"/>
        <v>2.904</v>
      </c>
      <c r="H28" s="45">
        <f t="shared" si="23"/>
        <v>0.264</v>
      </c>
      <c r="I28" s="59">
        <f aca="true" t="shared" si="29" ref="I28:I36">0.15*$I$8</f>
        <v>1.65</v>
      </c>
      <c r="J28" s="45">
        <f t="shared" si="24"/>
        <v>2.3760000000000003</v>
      </c>
      <c r="K28" s="45">
        <f t="shared" si="25"/>
        <v>0.264</v>
      </c>
      <c r="L28" s="59">
        <f aca="true" t="shared" si="30" ref="L28:L36">0.15*$N$8</f>
        <v>1.3499999999999999</v>
      </c>
      <c r="M28" s="45">
        <f t="shared" si="26"/>
        <v>1.848</v>
      </c>
      <c r="N28" s="45">
        <f t="shared" si="27"/>
        <v>0.264</v>
      </c>
      <c r="O28" s="60">
        <f aca="true" t="shared" si="31" ref="O28:O36">0.15*$S$8</f>
        <v>1.05</v>
      </c>
      <c r="P28" s="2"/>
      <c r="Q28" s="2"/>
      <c r="R28" s="2"/>
      <c r="S28" s="2"/>
      <c r="T28" s="2"/>
      <c r="U28" s="2"/>
      <c r="V28" s="2"/>
      <c r="W28" s="2"/>
    </row>
    <row r="29" spans="2:23" ht="12.75">
      <c r="B29" s="56">
        <v>0.5</v>
      </c>
      <c r="C29" s="132">
        <f>0.66*B29</f>
        <v>0.33</v>
      </c>
      <c r="D29" s="45">
        <f t="shared" si="20"/>
        <v>4.95</v>
      </c>
      <c r="E29" s="45">
        <f t="shared" si="21"/>
        <v>0.33</v>
      </c>
      <c r="F29" s="59">
        <f t="shared" si="28"/>
        <v>2.25</v>
      </c>
      <c r="G29" s="45">
        <f t="shared" si="22"/>
        <v>3.6300000000000003</v>
      </c>
      <c r="H29" s="45">
        <f t="shared" si="23"/>
        <v>0.33</v>
      </c>
      <c r="I29" s="59">
        <f t="shared" si="29"/>
        <v>1.65</v>
      </c>
      <c r="J29" s="45">
        <f t="shared" si="24"/>
        <v>2.97</v>
      </c>
      <c r="K29" s="45">
        <f t="shared" si="25"/>
        <v>0.33</v>
      </c>
      <c r="L29" s="59">
        <f t="shared" si="30"/>
        <v>1.3499999999999999</v>
      </c>
      <c r="M29" s="45">
        <f t="shared" si="26"/>
        <v>2.31</v>
      </c>
      <c r="N29" s="45">
        <f t="shared" si="27"/>
        <v>0.33</v>
      </c>
      <c r="O29" s="60">
        <f t="shared" si="31"/>
        <v>1.05</v>
      </c>
      <c r="P29" s="2"/>
      <c r="Q29" s="2"/>
      <c r="R29" s="2"/>
      <c r="S29" s="2"/>
      <c r="T29" s="2"/>
      <c r="U29" s="2"/>
      <c r="V29" s="2"/>
      <c r="W29" s="2"/>
    </row>
    <row r="30" spans="2:23" ht="12.75">
      <c r="B30" s="56">
        <v>0.6</v>
      </c>
      <c r="C30" s="132">
        <f>0.67*B30</f>
        <v>0.402</v>
      </c>
      <c r="D30" s="45">
        <f t="shared" si="20"/>
        <v>5.94</v>
      </c>
      <c r="E30" s="45">
        <f t="shared" si="21"/>
        <v>0.396</v>
      </c>
      <c r="F30" s="59">
        <f t="shared" si="28"/>
        <v>2.25</v>
      </c>
      <c r="G30" s="45">
        <f t="shared" si="22"/>
        <v>4.356</v>
      </c>
      <c r="H30" s="45">
        <f t="shared" si="23"/>
        <v>0.396</v>
      </c>
      <c r="I30" s="59">
        <f t="shared" si="29"/>
        <v>1.65</v>
      </c>
      <c r="J30" s="45">
        <f t="shared" si="24"/>
        <v>3.564</v>
      </c>
      <c r="K30" s="45">
        <f t="shared" si="25"/>
        <v>0.396</v>
      </c>
      <c r="L30" s="59">
        <f t="shared" si="30"/>
        <v>1.3499999999999999</v>
      </c>
      <c r="M30" s="45">
        <f t="shared" si="26"/>
        <v>2.7720000000000002</v>
      </c>
      <c r="N30" s="45">
        <f t="shared" si="27"/>
        <v>0.396</v>
      </c>
      <c r="O30" s="60">
        <f t="shared" si="31"/>
        <v>1.05</v>
      </c>
      <c r="P30" s="2"/>
      <c r="Q30" s="2"/>
      <c r="R30" s="2"/>
      <c r="S30" s="2"/>
      <c r="T30" s="2"/>
      <c r="U30" s="2"/>
      <c r="V30" s="2"/>
      <c r="W30" s="2"/>
    </row>
    <row r="31" spans="2:23" ht="12.75">
      <c r="B31" s="56">
        <v>0.7</v>
      </c>
      <c r="C31" s="132">
        <f aca="true" t="shared" si="32" ref="C31:C36">0.67*B31</f>
        <v>0.469</v>
      </c>
      <c r="D31" s="45">
        <f t="shared" si="20"/>
        <v>6.93</v>
      </c>
      <c r="E31" s="45">
        <f t="shared" si="21"/>
        <v>0.46199999999999997</v>
      </c>
      <c r="F31" s="59">
        <f t="shared" si="28"/>
        <v>2.25</v>
      </c>
      <c r="G31" s="45">
        <f t="shared" si="22"/>
        <v>5.082</v>
      </c>
      <c r="H31" s="45">
        <f t="shared" si="23"/>
        <v>0.46199999999999997</v>
      </c>
      <c r="I31" s="59">
        <f t="shared" si="29"/>
        <v>1.65</v>
      </c>
      <c r="J31" s="45">
        <f t="shared" si="24"/>
        <v>4.1579999999999995</v>
      </c>
      <c r="K31" s="45">
        <f t="shared" si="25"/>
        <v>0.46199999999999997</v>
      </c>
      <c r="L31" s="59">
        <f t="shared" si="30"/>
        <v>1.3499999999999999</v>
      </c>
      <c r="M31" s="45">
        <f t="shared" si="26"/>
        <v>3.234</v>
      </c>
      <c r="N31" s="45">
        <f t="shared" si="27"/>
        <v>0.46199999999999997</v>
      </c>
      <c r="O31" s="60">
        <f t="shared" si="31"/>
        <v>1.05</v>
      </c>
      <c r="P31" s="2"/>
      <c r="Q31" s="2"/>
      <c r="R31" s="2"/>
      <c r="S31" s="2"/>
      <c r="T31" s="2"/>
      <c r="U31" s="2"/>
      <c r="V31" s="2"/>
      <c r="W31" s="2"/>
    </row>
    <row r="32" spans="2:23" ht="12.75">
      <c r="B32" s="56">
        <v>0.8</v>
      </c>
      <c r="C32" s="132">
        <f t="shared" si="32"/>
        <v>0.536</v>
      </c>
      <c r="D32" s="45">
        <f t="shared" si="20"/>
        <v>7.92</v>
      </c>
      <c r="E32" s="45">
        <f t="shared" si="21"/>
        <v>0.528</v>
      </c>
      <c r="F32" s="59">
        <f t="shared" si="28"/>
        <v>2.25</v>
      </c>
      <c r="G32" s="45">
        <f t="shared" si="22"/>
        <v>5.808</v>
      </c>
      <c r="H32" s="45">
        <f t="shared" si="23"/>
        <v>0.528</v>
      </c>
      <c r="I32" s="59">
        <f t="shared" si="29"/>
        <v>1.65</v>
      </c>
      <c r="J32" s="45">
        <f t="shared" si="24"/>
        <v>4.752000000000001</v>
      </c>
      <c r="K32" s="45">
        <f t="shared" si="25"/>
        <v>0.528</v>
      </c>
      <c r="L32" s="59">
        <f t="shared" si="30"/>
        <v>1.3499999999999999</v>
      </c>
      <c r="M32" s="45">
        <f t="shared" si="26"/>
        <v>3.696</v>
      </c>
      <c r="N32" s="45">
        <f t="shared" si="27"/>
        <v>0.528</v>
      </c>
      <c r="O32" s="60">
        <f t="shared" si="31"/>
        <v>1.05</v>
      </c>
      <c r="P32" s="2"/>
      <c r="Q32" s="2"/>
      <c r="R32" s="2"/>
      <c r="S32" s="2"/>
      <c r="T32" s="2"/>
      <c r="U32" s="2"/>
      <c r="V32" s="2"/>
      <c r="W32" s="2"/>
    </row>
    <row r="33" spans="2:23" ht="12.75">
      <c r="B33" s="56">
        <v>0.9</v>
      </c>
      <c r="C33" s="132">
        <f t="shared" si="32"/>
        <v>0.6030000000000001</v>
      </c>
      <c r="D33" s="45">
        <f t="shared" si="20"/>
        <v>8.910000000000002</v>
      </c>
      <c r="E33" s="45">
        <f t="shared" si="21"/>
        <v>0.5940000000000001</v>
      </c>
      <c r="F33" s="59">
        <f t="shared" si="28"/>
        <v>2.25</v>
      </c>
      <c r="G33" s="45">
        <f t="shared" si="22"/>
        <v>6.534000000000001</v>
      </c>
      <c r="H33" s="45">
        <f t="shared" si="23"/>
        <v>0.5940000000000001</v>
      </c>
      <c r="I33" s="59">
        <f t="shared" si="29"/>
        <v>1.65</v>
      </c>
      <c r="J33" s="45">
        <f t="shared" si="24"/>
        <v>5.346000000000001</v>
      </c>
      <c r="K33" s="45">
        <f t="shared" si="25"/>
        <v>0.5940000000000001</v>
      </c>
      <c r="L33" s="59">
        <f t="shared" si="30"/>
        <v>1.3499999999999999</v>
      </c>
      <c r="M33" s="45">
        <f t="shared" si="26"/>
        <v>4.158</v>
      </c>
      <c r="N33" s="45">
        <f t="shared" si="27"/>
        <v>0.5940000000000001</v>
      </c>
      <c r="O33" s="60">
        <f t="shared" si="31"/>
        <v>1.05</v>
      </c>
      <c r="P33" s="2"/>
      <c r="Q33" s="2"/>
      <c r="R33" s="2"/>
      <c r="S33" s="2"/>
      <c r="T33" s="2"/>
      <c r="U33" s="2"/>
      <c r="V33" s="2"/>
      <c r="W33" s="2"/>
    </row>
    <row r="34" spans="2:23" ht="12.75">
      <c r="B34" s="56">
        <v>1</v>
      </c>
      <c r="C34" s="132">
        <f t="shared" si="32"/>
        <v>0.67</v>
      </c>
      <c r="D34" s="45">
        <f t="shared" si="20"/>
        <v>9.9</v>
      </c>
      <c r="E34" s="45">
        <f t="shared" si="21"/>
        <v>0.66</v>
      </c>
      <c r="F34" s="59">
        <f t="shared" si="28"/>
        <v>2.25</v>
      </c>
      <c r="G34" s="45">
        <f t="shared" si="22"/>
        <v>7.260000000000001</v>
      </c>
      <c r="H34" s="45">
        <f t="shared" si="23"/>
        <v>0.66</v>
      </c>
      <c r="I34" s="59">
        <f t="shared" si="29"/>
        <v>1.65</v>
      </c>
      <c r="J34" s="45">
        <f t="shared" si="24"/>
        <v>5.94</v>
      </c>
      <c r="K34" s="45">
        <f t="shared" si="25"/>
        <v>0.66</v>
      </c>
      <c r="L34" s="59">
        <f t="shared" si="30"/>
        <v>1.3499999999999999</v>
      </c>
      <c r="M34" s="45">
        <f t="shared" si="26"/>
        <v>4.62</v>
      </c>
      <c r="N34" s="45">
        <f t="shared" si="27"/>
        <v>0.66</v>
      </c>
      <c r="O34" s="60">
        <f t="shared" si="31"/>
        <v>1.05</v>
      </c>
      <c r="P34" s="2"/>
      <c r="Q34" s="2"/>
      <c r="R34" s="2"/>
      <c r="S34" s="2"/>
      <c r="T34" s="2"/>
      <c r="U34" s="2"/>
      <c r="V34" s="2"/>
      <c r="W34" s="2"/>
    </row>
    <row r="35" spans="2:23" ht="12.75">
      <c r="B35" s="56">
        <v>1.1</v>
      </c>
      <c r="C35" s="132">
        <f t="shared" si="32"/>
        <v>0.7370000000000001</v>
      </c>
      <c r="D35" s="45">
        <f t="shared" si="20"/>
        <v>10.89</v>
      </c>
      <c r="E35" s="45">
        <f t="shared" si="21"/>
        <v>0.7260000000000001</v>
      </c>
      <c r="F35" s="59">
        <f t="shared" si="28"/>
        <v>2.25</v>
      </c>
      <c r="G35" s="45">
        <f t="shared" si="22"/>
        <v>7.986000000000001</v>
      </c>
      <c r="H35" s="45">
        <f t="shared" si="23"/>
        <v>0.7260000000000001</v>
      </c>
      <c r="I35" s="59">
        <f t="shared" si="29"/>
        <v>1.65</v>
      </c>
      <c r="J35" s="45">
        <f t="shared" si="24"/>
        <v>6.534000000000001</v>
      </c>
      <c r="K35" s="45">
        <f t="shared" si="25"/>
        <v>0.7260000000000001</v>
      </c>
      <c r="L35" s="59">
        <f t="shared" si="30"/>
        <v>1.3499999999999999</v>
      </c>
      <c r="M35" s="45">
        <f t="shared" si="26"/>
        <v>5.082000000000001</v>
      </c>
      <c r="N35" s="45">
        <f t="shared" si="27"/>
        <v>0.7260000000000001</v>
      </c>
      <c r="O35" s="60">
        <f t="shared" si="31"/>
        <v>1.05</v>
      </c>
      <c r="P35" s="2"/>
      <c r="Q35" s="2"/>
      <c r="R35" s="2"/>
      <c r="S35" s="2"/>
      <c r="T35" s="2"/>
      <c r="U35" s="2"/>
      <c r="V35" s="2"/>
      <c r="W35" s="2"/>
    </row>
    <row r="36" spans="2:23" ht="13.5" thickBot="1">
      <c r="B36" s="57">
        <v>1.2</v>
      </c>
      <c r="C36" s="135">
        <f t="shared" si="32"/>
        <v>0.804</v>
      </c>
      <c r="D36" s="46">
        <f t="shared" si="20"/>
        <v>11.88</v>
      </c>
      <c r="E36" s="46">
        <f t="shared" si="21"/>
        <v>0.792</v>
      </c>
      <c r="F36" s="46">
        <f t="shared" si="28"/>
        <v>2.25</v>
      </c>
      <c r="G36" s="46">
        <f t="shared" si="22"/>
        <v>8.712</v>
      </c>
      <c r="H36" s="46">
        <f t="shared" si="23"/>
        <v>0.792</v>
      </c>
      <c r="I36" s="46">
        <f t="shared" si="29"/>
        <v>1.65</v>
      </c>
      <c r="J36" s="46">
        <f t="shared" si="24"/>
        <v>7.128</v>
      </c>
      <c r="K36" s="46">
        <f t="shared" si="25"/>
        <v>0.792</v>
      </c>
      <c r="L36" s="46">
        <f t="shared" si="30"/>
        <v>1.3499999999999999</v>
      </c>
      <c r="M36" s="46">
        <f t="shared" si="26"/>
        <v>5.5440000000000005</v>
      </c>
      <c r="N36" s="46">
        <f t="shared" si="27"/>
        <v>0.792</v>
      </c>
      <c r="O36" s="43">
        <f t="shared" si="31"/>
        <v>1.05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12" ht="12.75">
      <c r="B39" s="2"/>
      <c r="C39" s="2"/>
      <c r="D39" s="2"/>
      <c r="E39" s="2"/>
      <c r="F39" s="2"/>
      <c r="G39" s="2"/>
      <c r="H39" s="2"/>
      <c r="I39" s="2"/>
      <c r="J39" s="2"/>
      <c r="K39" s="2"/>
      <c r="L39" s="2"/>
    </row>
    <row r="40" spans="2:12" ht="12.75">
      <c r="B40" s="14" t="s">
        <v>75</v>
      </c>
      <c r="C40" s="152">
        <f>H4*0.95</f>
        <v>71.25</v>
      </c>
      <c r="D40" s="152">
        <f>H4*1.05</f>
        <v>78.75</v>
      </c>
      <c r="E40" s="14" t="s">
        <v>74</v>
      </c>
      <c r="F40" s="2"/>
      <c r="G40" s="2"/>
      <c r="H40" s="2"/>
      <c r="I40" s="2"/>
      <c r="J40" s="2"/>
      <c r="K40" s="2"/>
      <c r="L40" s="2"/>
    </row>
    <row r="41" spans="2:12" ht="12.75">
      <c r="B41" s="2"/>
      <c r="C41" s="2"/>
      <c r="D41" s="2"/>
      <c r="E41" s="2"/>
      <c r="F41" s="2"/>
      <c r="G41" s="2"/>
      <c r="H41" s="2"/>
      <c r="I41" s="2"/>
      <c r="J41" s="2"/>
      <c r="K41" s="2"/>
      <c r="L41" s="2"/>
    </row>
    <row r="42" spans="2:12" ht="12.75">
      <c r="B42" s="2"/>
      <c r="C42" s="2"/>
      <c r="D42" s="2"/>
      <c r="E42" s="2"/>
      <c r="F42" s="2"/>
      <c r="G42" s="2"/>
      <c r="H42" s="2"/>
      <c r="I42" s="2"/>
      <c r="J42" s="2"/>
      <c r="K42" s="2"/>
      <c r="L42" s="2"/>
    </row>
    <row r="43" spans="2:12" ht="12.75">
      <c r="B43" s="2"/>
      <c r="C43" s="2"/>
      <c r="D43" s="2"/>
      <c r="E43" s="2"/>
      <c r="F43" s="2"/>
      <c r="G43" s="2"/>
      <c r="H43" s="2"/>
      <c r="I43" s="2"/>
      <c r="J43" s="2"/>
      <c r="K43" s="2"/>
      <c r="L43" s="2"/>
    </row>
    <row r="44" spans="2:12" ht="12.75">
      <c r="B44" s="2"/>
      <c r="C44" s="2"/>
      <c r="D44" s="2"/>
      <c r="E44" s="2"/>
      <c r="F44" s="2"/>
      <c r="G44" s="2"/>
      <c r="H44" s="2"/>
      <c r="I44" s="2"/>
      <c r="J44" s="2"/>
      <c r="K44" s="2"/>
      <c r="L44" s="2"/>
    </row>
    <row r="45" spans="2:12" ht="12.75">
      <c r="B45" s="2"/>
      <c r="C45" s="2"/>
      <c r="D45" s="2"/>
      <c r="E45" s="2"/>
      <c r="F45" s="2"/>
      <c r="G45" s="2"/>
      <c r="H45" s="2"/>
      <c r="I45" s="2"/>
      <c r="J45" s="2"/>
      <c r="K45" s="2"/>
      <c r="L45" s="2"/>
    </row>
  </sheetData>
  <sheetProtection/>
  <mergeCells count="44">
    <mergeCell ref="B20:C20"/>
    <mergeCell ref="B15:C15"/>
    <mergeCell ref="B16:C16"/>
    <mergeCell ref="B17:C17"/>
    <mergeCell ref="B18:C18"/>
    <mergeCell ref="M25:O25"/>
    <mergeCell ref="B25:C25"/>
    <mergeCell ref="D25:F25"/>
    <mergeCell ref="G25:I25"/>
    <mergeCell ref="J25:L25"/>
    <mergeCell ref="B11:C11"/>
    <mergeCell ref="B12:C12"/>
    <mergeCell ref="B13:C13"/>
    <mergeCell ref="B14:C14"/>
    <mergeCell ref="B19:C19"/>
    <mergeCell ref="B10:C10"/>
    <mergeCell ref="B9:C9"/>
    <mergeCell ref="E9:F9"/>
    <mergeCell ref="J9:K9"/>
    <mergeCell ref="B8:C8"/>
    <mergeCell ref="E8:F8"/>
    <mergeCell ref="J8:K8"/>
    <mergeCell ref="W7:W10"/>
    <mergeCell ref="T8:U8"/>
    <mergeCell ref="T9:U9"/>
    <mergeCell ref="R7:R10"/>
    <mergeCell ref="T7:U7"/>
    <mergeCell ref="O9:P9"/>
    <mergeCell ref="L7:L10"/>
    <mergeCell ref="M7:M10"/>
    <mergeCell ref="O7:P7"/>
    <mergeCell ref="Q7:Q10"/>
    <mergeCell ref="O8:P8"/>
    <mergeCell ref="V7:V10"/>
    <mergeCell ref="B6:C6"/>
    <mergeCell ref="D6:H6"/>
    <mergeCell ref="I6:M6"/>
    <mergeCell ref="N6:R6"/>
    <mergeCell ref="S6:W6"/>
    <mergeCell ref="B7:C7"/>
    <mergeCell ref="E7:F7"/>
    <mergeCell ref="G7:G10"/>
    <mergeCell ref="H7:H10"/>
    <mergeCell ref="J7:K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 xml:space="preserve">&amp;RDCJ November 2009 Version 1  </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421875" style="0" customWidth="1"/>
    <col min="2" max="2" width="16.710937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39</v>
      </c>
      <c r="C2" s="3"/>
      <c r="D2" s="3"/>
      <c r="E2" s="3" t="s">
        <v>54</v>
      </c>
      <c r="F2" s="3"/>
      <c r="G2" s="3"/>
      <c r="H2" s="3"/>
      <c r="I2" s="3"/>
      <c r="J2" s="3"/>
      <c r="K2" s="3"/>
      <c r="L2" s="3"/>
      <c r="M2" s="3"/>
      <c r="N2" s="3"/>
      <c r="O2" s="3"/>
      <c r="P2" s="3"/>
      <c r="Q2" s="3"/>
      <c r="R2" s="3"/>
      <c r="S2" s="3"/>
      <c r="T2" s="3"/>
      <c r="U2" s="3"/>
      <c r="V2" s="3"/>
    </row>
    <row r="3" spans="2:22" ht="19.5" customHeight="1">
      <c r="B3" s="3"/>
      <c r="C3" s="2"/>
      <c r="D3" s="2"/>
      <c r="E3" s="2"/>
      <c r="F3" s="2"/>
      <c r="G3" s="2"/>
      <c r="H3" s="2"/>
      <c r="I3" s="2"/>
      <c r="J3" s="2"/>
      <c r="K3" s="2"/>
      <c r="L3" s="2"/>
      <c r="M3" s="2"/>
      <c r="N3" s="2"/>
      <c r="O3" s="2"/>
      <c r="P3" s="2"/>
      <c r="Q3" s="2"/>
      <c r="R3" s="2"/>
      <c r="S3" s="2"/>
      <c r="T3" s="2"/>
      <c r="U3" s="2"/>
      <c r="V3" s="2"/>
    </row>
    <row r="4" spans="2:22" ht="19.5" customHeight="1">
      <c r="B4" s="2"/>
      <c r="C4" s="2"/>
      <c r="D4" s="2"/>
      <c r="F4" s="3" t="s">
        <v>48</v>
      </c>
      <c r="G4" s="2"/>
      <c r="H4" s="3">
        <v>75</v>
      </c>
      <c r="I4" s="3" t="s">
        <v>74</v>
      </c>
      <c r="J4" s="2"/>
      <c r="K4" s="3"/>
      <c r="L4" s="3"/>
      <c r="M4" s="14"/>
      <c r="N4" s="2"/>
      <c r="O4" s="2"/>
      <c r="P4" s="2"/>
      <c r="Q4" s="14"/>
      <c r="R4" s="2"/>
      <c r="S4" s="2"/>
      <c r="T4" s="2"/>
      <c r="U4" s="2"/>
      <c r="V4" s="2"/>
    </row>
    <row r="5" spans="2:22" ht="19.5" customHeight="1" thickBot="1">
      <c r="B5" s="2"/>
      <c r="C5" s="2"/>
      <c r="D5" s="2"/>
      <c r="E5" s="2"/>
      <c r="F5" s="2"/>
      <c r="G5" s="5"/>
      <c r="H5" s="2"/>
      <c r="I5" s="2"/>
      <c r="J5" s="2"/>
      <c r="K5" s="2"/>
      <c r="L5" s="2"/>
      <c r="M5" s="14"/>
      <c r="N5" s="2"/>
      <c r="O5" s="2"/>
      <c r="P5" s="2"/>
      <c r="Q5" s="14"/>
      <c r="R5" s="2"/>
      <c r="S5" s="2"/>
      <c r="T5" s="2"/>
      <c r="U5" s="2"/>
      <c r="V5" s="2"/>
    </row>
    <row r="6" spans="2:22"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ht="19.5" customHeight="1">
      <c r="B7" s="9" t="s">
        <v>3</v>
      </c>
      <c r="C7" s="15">
        <f>Speeds!E2</f>
        <v>16</v>
      </c>
      <c r="D7" s="157" t="s">
        <v>33</v>
      </c>
      <c r="E7" s="211"/>
      <c r="F7" s="179" t="s">
        <v>34</v>
      </c>
      <c r="G7" s="181" t="s">
        <v>35</v>
      </c>
      <c r="H7" s="15">
        <f>Speeds!E5</f>
        <v>15</v>
      </c>
      <c r="I7" s="157" t="s">
        <v>33</v>
      </c>
      <c r="J7" s="158"/>
      <c r="K7" s="179" t="s">
        <v>34</v>
      </c>
      <c r="L7" s="181" t="s">
        <v>35</v>
      </c>
      <c r="M7" s="15">
        <f>Speeds!E8</f>
        <v>15</v>
      </c>
      <c r="N7" s="157" t="s">
        <v>33</v>
      </c>
      <c r="O7" s="158"/>
      <c r="P7" s="179" t="s">
        <v>34</v>
      </c>
      <c r="Q7" s="181" t="s">
        <v>35</v>
      </c>
      <c r="R7" s="15">
        <f>Speeds!E11</f>
        <v>15</v>
      </c>
      <c r="S7" s="157" t="s">
        <v>33</v>
      </c>
      <c r="T7" s="158"/>
      <c r="U7" s="179" t="s">
        <v>34</v>
      </c>
      <c r="V7" s="181" t="s">
        <v>35</v>
      </c>
    </row>
    <row r="8" spans="2:22" ht="19.5" customHeight="1">
      <c r="B8" s="9" t="s">
        <v>4</v>
      </c>
      <c r="C8" s="15">
        <f>Speeds!E3</f>
        <v>15</v>
      </c>
      <c r="D8" s="173" t="s">
        <v>33</v>
      </c>
      <c r="E8" s="174"/>
      <c r="F8" s="180"/>
      <c r="G8" s="182"/>
      <c r="H8" s="15">
        <f>Speeds!E6</f>
        <v>11</v>
      </c>
      <c r="I8" s="167" t="s">
        <v>33</v>
      </c>
      <c r="J8" s="168"/>
      <c r="K8" s="180"/>
      <c r="L8" s="182"/>
      <c r="M8" s="15">
        <f>Speeds!E9</f>
        <v>9</v>
      </c>
      <c r="N8" s="167" t="s">
        <v>33</v>
      </c>
      <c r="O8" s="168"/>
      <c r="P8" s="180"/>
      <c r="Q8" s="182"/>
      <c r="R8" s="15">
        <f>Speeds!E12</f>
        <v>7</v>
      </c>
      <c r="S8" s="167" t="s">
        <v>33</v>
      </c>
      <c r="T8" s="168"/>
      <c r="U8" s="180"/>
      <c r="V8" s="182"/>
    </row>
    <row r="9" spans="2:22" ht="30"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ht="19.5" customHeight="1">
      <c r="B10" s="13">
        <v>0.3</v>
      </c>
      <c r="C10" s="26">
        <f>($F10+$G10)*1</f>
        <v>9.3</v>
      </c>
      <c r="D10" s="27">
        <f>($F10+$G10)*2</f>
        <v>18.6</v>
      </c>
      <c r="E10" s="28">
        <f>($F10+$G10)*3</f>
        <v>27.900000000000002</v>
      </c>
      <c r="F10" s="29">
        <f aca="true" t="shared" si="0" ref="F10:F19">B10*$C$7</f>
        <v>4.8</v>
      </c>
      <c r="G10" s="30">
        <f aca="true" t="shared" si="1" ref="G10:G19">B10*$C$8</f>
        <v>4.5</v>
      </c>
      <c r="H10" s="28">
        <f aca="true" t="shared" si="2" ref="H10:H19">(K10+L10)*1</f>
        <v>7.8</v>
      </c>
      <c r="I10" s="28">
        <f aca="true" t="shared" si="3" ref="I10:I19">(K10+L10)*2</f>
        <v>15.6</v>
      </c>
      <c r="J10" s="28">
        <f aca="true" t="shared" si="4" ref="J10:J19">(K10+L10)*3</f>
        <v>23.4</v>
      </c>
      <c r="K10" s="28">
        <f aca="true" t="shared" si="5" ref="K10:K19">B10*$H$7</f>
        <v>4.5</v>
      </c>
      <c r="L10" s="30">
        <f aca="true" t="shared" si="6" ref="L10:L19">B10*$H$8</f>
        <v>3.3</v>
      </c>
      <c r="M10" s="28">
        <f aca="true" t="shared" si="7" ref="M10:M19">(P10+Q10)*1</f>
        <v>7.199999999999999</v>
      </c>
      <c r="N10" s="28">
        <f aca="true" t="shared" si="8" ref="N10:N19">(P10+Q10)*2</f>
        <v>14.399999999999999</v>
      </c>
      <c r="O10" s="28">
        <f aca="true" t="shared" si="9" ref="O10:O19">(P10+Q10)*3</f>
        <v>21.599999999999998</v>
      </c>
      <c r="P10" s="28">
        <f aca="true" t="shared" si="10" ref="P10:P19">B10*$M$7</f>
        <v>4.5</v>
      </c>
      <c r="Q10" s="30">
        <f aca="true" t="shared" si="11" ref="Q10:Q19">B10*$M$8</f>
        <v>2.6999999999999997</v>
      </c>
      <c r="R10" s="27">
        <f aca="true" t="shared" si="12" ref="R10:R19">(U10+V10)*1</f>
        <v>6.6</v>
      </c>
      <c r="S10" s="27">
        <f aca="true" t="shared" si="13" ref="S10:S19">(U10+V10)*2</f>
        <v>13.2</v>
      </c>
      <c r="T10" s="27">
        <f aca="true" t="shared" si="14" ref="T10:T19">(U10+V10)*3</f>
        <v>19.799999999999997</v>
      </c>
      <c r="U10" s="28">
        <f aca="true" t="shared" si="15" ref="U10:U19">B10*$R$7</f>
        <v>4.5</v>
      </c>
      <c r="V10" s="30">
        <f aca="true" t="shared" si="16" ref="V10:V19">B10*$R$8</f>
        <v>2.1</v>
      </c>
    </row>
    <row r="11" spans="2:22" ht="19.5" customHeight="1">
      <c r="B11" s="11">
        <v>0.4</v>
      </c>
      <c r="C11" s="31">
        <f aca="true" t="shared" si="17" ref="C11:C19">($F11+$G11)*1</f>
        <v>12.4</v>
      </c>
      <c r="D11" s="32">
        <f aca="true" t="shared" si="18" ref="D11:D19">($F11+$G11)*2</f>
        <v>24.8</v>
      </c>
      <c r="E11" s="32">
        <f aca="true" t="shared" si="19" ref="E11:E19">($F11+$G11)*3</f>
        <v>37.2</v>
      </c>
      <c r="F11" s="32">
        <f t="shared" si="0"/>
        <v>6.4</v>
      </c>
      <c r="G11" s="33">
        <f t="shared" si="1"/>
        <v>6</v>
      </c>
      <c r="H11" s="32">
        <f t="shared" si="2"/>
        <v>10.4</v>
      </c>
      <c r="I11" s="32">
        <f t="shared" si="3"/>
        <v>20.8</v>
      </c>
      <c r="J11" s="32">
        <f t="shared" si="4"/>
        <v>31.200000000000003</v>
      </c>
      <c r="K11" s="32">
        <f t="shared" si="5"/>
        <v>6</v>
      </c>
      <c r="L11" s="33">
        <f t="shared" si="6"/>
        <v>4.4</v>
      </c>
      <c r="M11" s="32">
        <f t="shared" si="7"/>
        <v>9.6</v>
      </c>
      <c r="N11" s="32">
        <f t="shared" si="8"/>
        <v>19.2</v>
      </c>
      <c r="O11" s="32">
        <f t="shared" si="9"/>
        <v>28.799999999999997</v>
      </c>
      <c r="P11" s="32">
        <f t="shared" si="10"/>
        <v>6</v>
      </c>
      <c r="Q11" s="33">
        <f t="shared" si="11"/>
        <v>3.6</v>
      </c>
      <c r="R11" s="39">
        <f t="shared" si="12"/>
        <v>8.8</v>
      </c>
      <c r="S11" s="39">
        <f t="shared" si="13"/>
        <v>17.6</v>
      </c>
      <c r="T11" s="39">
        <f t="shared" si="14"/>
        <v>26.400000000000002</v>
      </c>
      <c r="U11" s="32">
        <f t="shared" si="15"/>
        <v>6</v>
      </c>
      <c r="V11" s="33">
        <f t="shared" si="16"/>
        <v>2.8000000000000003</v>
      </c>
    </row>
    <row r="12" spans="2:22" ht="19.5" customHeight="1">
      <c r="B12" s="11">
        <v>0.5</v>
      </c>
      <c r="C12" s="34">
        <f t="shared" si="17"/>
        <v>15.5</v>
      </c>
      <c r="D12" s="32">
        <f t="shared" si="18"/>
        <v>31</v>
      </c>
      <c r="E12" s="32">
        <f t="shared" si="19"/>
        <v>46.5</v>
      </c>
      <c r="F12" s="32">
        <f t="shared" si="0"/>
        <v>8</v>
      </c>
      <c r="G12" s="33">
        <f t="shared" si="1"/>
        <v>7.5</v>
      </c>
      <c r="H12" s="32">
        <f t="shared" si="2"/>
        <v>13</v>
      </c>
      <c r="I12" s="32">
        <f t="shared" si="3"/>
        <v>26</v>
      </c>
      <c r="J12" s="32">
        <f t="shared" si="4"/>
        <v>39</v>
      </c>
      <c r="K12" s="32">
        <f t="shared" si="5"/>
        <v>7.5</v>
      </c>
      <c r="L12" s="33">
        <f t="shared" si="6"/>
        <v>5.5</v>
      </c>
      <c r="M12" s="32">
        <f t="shared" si="7"/>
        <v>12</v>
      </c>
      <c r="N12" s="32">
        <f t="shared" si="8"/>
        <v>24</v>
      </c>
      <c r="O12" s="32">
        <f t="shared" si="9"/>
        <v>36</v>
      </c>
      <c r="P12" s="32">
        <f t="shared" si="10"/>
        <v>7.5</v>
      </c>
      <c r="Q12" s="33">
        <f t="shared" si="11"/>
        <v>4.5</v>
      </c>
      <c r="R12" s="39">
        <f t="shared" si="12"/>
        <v>11</v>
      </c>
      <c r="S12" s="39">
        <f t="shared" si="13"/>
        <v>22</v>
      </c>
      <c r="T12" s="39">
        <f t="shared" si="14"/>
        <v>33</v>
      </c>
      <c r="U12" s="32">
        <f t="shared" si="15"/>
        <v>7.5</v>
      </c>
      <c r="V12" s="33">
        <f t="shared" si="16"/>
        <v>3.5</v>
      </c>
    </row>
    <row r="13" spans="2:22" ht="19.5" customHeight="1">
      <c r="B13" s="11">
        <v>0.6</v>
      </c>
      <c r="C13" s="34">
        <f t="shared" si="17"/>
        <v>18.6</v>
      </c>
      <c r="D13" s="32">
        <f t="shared" si="18"/>
        <v>37.2</v>
      </c>
      <c r="E13" s="32">
        <f t="shared" si="19"/>
        <v>55.800000000000004</v>
      </c>
      <c r="F13" s="32">
        <f t="shared" si="0"/>
        <v>9.6</v>
      </c>
      <c r="G13" s="33">
        <f t="shared" si="1"/>
        <v>9</v>
      </c>
      <c r="H13" s="32">
        <f t="shared" si="2"/>
        <v>15.6</v>
      </c>
      <c r="I13" s="39">
        <f t="shared" si="3"/>
        <v>31.2</v>
      </c>
      <c r="J13" s="32">
        <f t="shared" si="4"/>
        <v>46.8</v>
      </c>
      <c r="K13" s="32">
        <f t="shared" si="5"/>
        <v>9</v>
      </c>
      <c r="L13" s="33">
        <f t="shared" si="6"/>
        <v>6.6</v>
      </c>
      <c r="M13" s="32">
        <f t="shared" si="7"/>
        <v>14.399999999999999</v>
      </c>
      <c r="N13" s="32">
        <f t="shared" si="8"/>
        <v>28.799999999999997</v>
      </c>
      <c r="O13" s="39">
        <f t="shared" si="9"/>
        <v>43.199999999999996</v>
      </c>
      <c r="P13" s="32">
        <f t="shared" si="10"/>
        <v>9</v>
      </c>
      <c r="Q13" s="33">
        <f t="shared" si="11"/>
        <v>5.3999999999999995</v>
      </c>
      <c r="R13" s="39">
        <f t="shared" si="12"/>
        <v>13.2</v>
      </c>
      <c r="S13" s="39">
        <f t="shared" si="13"/>
        <v>26.4</v>
      </c>
      <c r="T13" s="39">
        <f t="shared" si="14"/>
        <v>39.599999999999994</v>
      </c>
      <c r="U13" s="32">
        <f t="shared" si="15"/>
        <v>9</v>
      </c>
      <c r="V13" s="33">
        <f t="shared" si="16"/>
        <v>4.2</v>
      </c>
    </row>
    <row r="14" spans="2:22" ht="19.5" customHeight="1">
      <c r="B14" s="11">
        <v>0.7</v>
      </c>
      <c r="C14" s="34">
        <f t="shared" si="17"/>
        <v>21.7</v>
      </c>
      <c r="D14" s="32">
        <f t="shared" si="18"/>
        <v>43.4</v>
      </c>
      <c r="E14" s="32">
        <f t="shared" si="19"/>
        <v>65.1</v>
      </c>
      <c r="F14" s="32">
        <f t="shared" si="0"/>
        <v>11.2</v>
      </c>
      <c r="G14" s="33">
        <f t="shared" si="1"/>
        <v>10.5</v>
      </c>
      <c r="H14" s="32">
        <f t="shared" si="2"/>
        <v>18.2</v>
      </c>
      <c r="I14" s="39">
        <f t="shared" si="3"/>
        <v>36.4</v>
      </c>
      <c r="J14" s="32">
        <f t="shared" si="4"/>
        <v>54.599999999999994</v>
      </c>
      <c r="K14" s="32">
        <f t="shared" si="5"/>
        <v>10.5</v>
      </c>
      <c r="L14" s="33">
        <f t="shared" si="6"/>
        <v>7.699999999999999</v>
      </c>
      <c r="M14" s="32">
        <f t="shared" si="7"/>
        <v>16.8</v>
      </c>
      <c r="N14" s="32">
        <f t="shared" si="8"/>
        <v>33.6</v>
      </c>
      <c r="O14" s="39">
        <f t="shared" si="9"/>
        <v>50.400000000000006</v>
      </c>
      <c r="P14" s="32">
        <f t="shared" si="10"/>
        <v>10.5</v>
      </c>
      <c r="Q14" s="33">
        <f t="shared" si="11"/>
        <v>6.3</v>
      </c>
      <c r="R14" s="39">
        <f t="shared" si="12"/>
        <v>15.399999999999999</v>
      </c>
      <c r="S14" s="39">
        <f t="shared" si="13"/>
        <v>30.799999999999997</v>
      </c>
      <c r="T14" s="39">
        <f t="shared" si="14"/>
        <v>46.199999999999996</v>
      </c>
      <c r="U14" s="32">
        <f t="shared" si="15"/>
        <v>10.5</v>
      </c>
      <c r="V14" s="33">
        <f t="shared" si="16"/>
        <v>4.8999999999999995</v>
      </c>
    </row>
    <row r="15" spans="2:22" ht="19.5" customHeight="1">
      <c r="B15" s="11">
        <v>0.8</v>
      </c>
      <c r="C15" s="31">
        <f t="shared" si="17"/>
        <v>24.8</v>
      </c>
      <c r="D15" s="32">
        <f t="shared" si="18"/>
        <v>49.6</v>
      </c>
      <c r="E15" s="35">
        <f t="shared" si="19"/>
        <v>74.4</v>
      </c>
      <c r="F15" s="32">
        <f t="shared" si="0"/>
        <v>12.8</v>
      </c>
      <c r="G15" s="33">
        <f t="shared" si="1"/>
        <v>12</v>
      </c>
      <c r="H15" s="32">
        <f t="shared" si="2"/>
        <v>20.8</v>
      </c>
      <c r="I15" s="39">
        <f t="shared" si="3"/>
        <v>41.6</v>
      </c>
      <c r="J15" s="32">
        <f t="shared" si="4"/>
        <v>62.400000000000006</v>
      </c>
      <c r="K15" s="32">
        <f t="shared" si="5"/>
        <v>12</v>
      </c>
      <c r="L15" s="33">
        <f t="shared" si="6"/>
        <v>8.8</v>
      </c>
      <c r="M15" s="32">
        <f t="shared" si="7"/>
        <v>19.2</v>
      </c>
      <c r="N15" s="39">
        <f t="shared" si="8"/>
        <v>38.4</v>
      </c>
      <c r="O15" s="32">
        <f t="shared" si="9"/>
        <v>57.599999999999994</v>
      </c>
      <c r="P15" s="32">
        <f t="shared" si="10"/>
        <v>12</v>
      </c>
      <c r="Q15" s="33">
        <f t="shared" si="11"/>
        <v>7.2</v>
      </c>
      <c r="R15" s="39">
        <f t="shared" si="12"/>
        <v>17.6</v>
      </c>
      <c r="S15" s="39">
        <f t="shared" si="13"/>
        <v>35.2</v>
      </c>
      <c r="T15" s="39">
        <f t="shared" si="14"/>
        <v>52.800000000000004</v>
      </c>
      <c r="U15" s="32">
        <f t="shared" si="15"/>
        <v>12</v>
      </c>
      <c r="V15" s="33">
        <f t="shared" si="16"/>
        <v>5.6000000000000005</v>
      </c>
    </row>
    <row r="16" spans="2:22" ht="19.5" customHeight="1">
      <c r="B16" s="11">
        <v>0.9</v>
      </c>
      <c r="C16" s="31">
        <f t="shared" si="17"/>
        <v>27.9</v>
      </c>
      <c r="D16" s="32">
        <f t="shared" si="18"/>
        <v>55.8</v>
      </c>
      <c r="E16" s="32">
        <f t="shared" si="19"/>
        <v>83.69999999999999</v>
      </c>
      <c r="F16" s="32">
        <f t="shared" si="0"/>
        <v>14.4</v>
      </c>
      <c r="G16" s="33">
        <f t="shared" si="1"/>
        <v>13.5</v>
      </c>
      <c r="H16" s="32">
        <f t="shared" si="2"/>
        <v>23.4</v>
      </c>
      <c r="I16" s="39">
        <f t="shared" si="3"/>
        <v>46.8</v>
      </c>
      <c r="J16" s="32">
        <f t="shared" si="4"/>
        <v>70.19999999999999</v>
      </c>
      <c r="K16" s="32">
        <f t="shared" si="5"/>
        <v>13.5</v>
      </c>
      <c r="L16" s="33">
        <f t="shared" si="6"/>
        <v>9.9</v>
      </c>
      <c r="M16" s="32">
        <f t="shared" si="7"/>
        <v>21.6</v>
      </c>
      <c r="N16" s="32">
        <f t="shared" si="8"/>
        <v>43.2</v>
      </c>
      <c r="O16" s="32">
        <f t="shared" si="9"/>
        <v>64.80000000000001</v>
      </c>
      <c r="P16" s="32">
        <f t="shared" si="10"/>
        <v>13.5</v>
      </c>
      <c r="Q16" s="33">
        <f t="shared" si="11"/>
        <v>8.1</v>
      </c>
      <c r="R16" s="39">
        <f t="shared" si="12"/>
        <v>19.8</v>
      </c>
      <c r="S16" s="39">
        <f t="shared" si="13"/>
        <v>39.6</v>
      </c>
      <c r="T16" s="39">
        <f t="shared" si="14"/>
        <v>59.400000000000006</v>
      </c>
      <c r="U16" s="32">
        <f t="shared" si="15"/>
        <v>13.5</v>
      </c>
      <c r="V16" s="33">
        <f t="shared" si="16"/>
        <v>6.3</v>
      </c>
    </row>
    <row r="17" spans="2:22" ht="19.5" customHeight="1">
      <c r="B17" s="11">
        <v>1</v>
      </c>
      <c r="C17" s="31">
        <f t="shared" si="17"/>
        <v>31</v>
      </c>
      <c r="D17" s="32">
        <f t="shared" si="18"/>
        <v>62</v>
      </c>
      <c r="E17" s="32">
        <f t="shared" si="19"/>
        <v>93</v>
      </c>
      <c r="F17" s="32">
        <f t="shared" si="0"/>
        <v>16</v>
      </c>
      <c r="G17" s="33">
        <f t="shared" si="1"/>
        <v>15</v>
      </c>
      <c r="H17" s="32">
        <f t="shared" si="2"/>
        <v>26</v>
      </c>
      <c r="I17" s="32">
        <f t="shared" si="3"/>
        <v>52</v>
      </c>
      <c r="J17" s="32">
        <f t="shared" si="4"/>
        <v>78</v>
      </c>
      <c r="K17" s="32">
        <f t="shared" si="5"/>
        <v>15</v>
      </c>
      <c r="L17" s="33">
        <f t="shared" si="6"/>
        <v>11</v>
      </c>
      <c r="M17" s="32">
        <f t="shared" si="7"/>
        <v>24</v>
      </c>
      <c r="N17" s="39">
        <f t="shared" si="8"/>
        <v>48</v>
      </c>
      <c r="O17" s="32">
        <f t="shared" si="9"/>
        <v>72</v>
      </c>
      <c r="P17" s="32">
        <f t="shared" si="10"/>
        <v>15</v>
      </c>
      <c r="Q17" s="33">
        <f t="shared" si="11"/>
        <v>9</v>
      </c>
      <c r="R17" s="39">
        <f t="shared" si="12"/>
        <v>22</v>
      </c>
      <c r="S17" s="39">
        <f t="shared" si="13"/>
        <v>44</v>
      </c>
      <c r="T17" s="39">
        <f t="shared" si="14"/>
        <v>66</v>
      </c>
      <c r="U17" s="32">
        <f t="shared" si="15"/>
        <v>15</v>
      </c>
      <c r="V17" s="33">
        <f t="shared" si="16"/>
        <v>7</v>
      </c>
    </row>
    <row r="18" spans="2:22" ht="19.5" customHeight="1">
      <c r="B18" s="11">
        <v>1.1</v>
      </c>
      <c r="C18" s="31">
        <f t="shared" si="17"/>
        <v>34.1</v>
      </c>
      <c r="D18" s="32">
        <f t="shared" si="18"/>
        <v>68.2</v>
      </c>
      <c r="E18" s="32">
        <f t="shared" si="19"/>
        <v>102.30000000000001</v>
      </c>
      <c r="F18" s="32">
        <f>B18*$C$7</f>
        <v>17.6</v>
      </c>
      <c r="G18" s="33">
        <f>B18*$C$8</f>
        <v>16.5</v>
      </c>
      <c r="H18" s="32">
        <f>(K18+L18)*1</f>
        <v>28.6</v>
      </c>
      <c r="I18" s="32">
        <f>(K18+L18)*2</f>
        <v>57.2</v>
      </c>
      <c r="J18" s="32">
        <f>(K18+L18)*3</f>
        <v>85.80000000000001</v>
      </c>
      <c r="K18" s="32">
        <f>B18*$H$7</f>
        <v>16.5</v>
      </c>
      <c r="L18" s="33">
        <f>B18*$H$8</f>
        <v>12.100000000000001</v>
      </c>
      <c r="M18" s="32">
        <f>(P18+Q18)*1</f>
        <v>26.4</v>
      </c>
      <c r="N18" s="39">
        <f>(P18+Q18)*2</f>
        <v>52.8</v>
      </c>
      <c r="O18" s="32">
        <f>(P18+Q18)*3</f>
        <v>79.19999999999999</v>
      </c>
      <c r="P18" s="32">
        <f>B18*$M$7</f>
        <v>16.5</v>
      </c>
      <c r="Q18" s="33">
        <f>B18*$M$8</f>
        <v>9.9</v>
      </c>
      <c r="R18" s="39">
        <f>(U18+V18)*1</f>
        <v>24.200000000000003</v>
      </c>
      <c r="S18" s="39">
        <f>(U18+V18)*2</f>
        <v>48.400000000000006</v>
      </c>
      <c r="T18" s="39">
        <f>(U18+V18)*3</f>
        <v>72.60000000000001</v>
      </c>
      <c r="U18" s="32">
        <f>B18*$R$7</f>
        <v>16.5</v>
      </c>
      <c r="V18" s="33">
        <f>B18*$R$8</f>
        <v>7.700000000000001</v>
      </c>
    </row>
    <row r="19" spans="2:22" ht="19.5" customHeight="1" thickBot="1">
      <c r="B19" s="12">
        <v>1.2</v>
      </c>
      <c r="C19" s="36">
        <f t="shared" si="17"/>
        <v>37.2</v>
      </c>
      <c r="D19" s="37">
        <f t="shared" si="18"/>
        <v>74.4</v>
      </c>
      <c r="E19" s="37">
        <f t="shared" si="19"/>
        <v>111.60000000000001</v>
      </c>
      <c r="F19" s="37">
        <f t="shared" si="0"/>
        <v>19.2</v>
      </c>
      <c r="G19" s="38">
        <f t="shared" si="1"/>
        <v>18</v>
      </c>
      <c r="H19" s="37">
        <f t="shared" si="2"/>
        <v>31.2</v>
      </c>
      <c r="I19" s="37">
        <f t="shared" si="3"/>
        <v>62.4</v>
      </c>
      <c r="J19" s="37">
        <f t="shared" si="4"/>
        <v>93.6</v>
      </c>
      <c r="K19" s="37">
        <f t="shared" si="5"/>
        <v>18</v>
      </c>
      <c r="L19" s="38">
        <f t="shared" si="6"/>
        <v>13.2</v>
      </c>
      <c r="M19" s="37">
        <f t="shared" si="7"/>
        <v>28.799999999999997</v>
      </c>
      <c r="N19" s="40">
        <f t="shared" si="8"/>
        <v>57.599999999999994</v>
      </c>
      <c r="O19" s="37">
        <f t="shared" si="9"/>
        <v>86.39999999999999</v>
      </c>
      <c r="P19" s="37">
        <f t="shared" si="10"/>
        <v>18</v>
      </c>
      <c r="Q19" s="38">
        <f t="shared" si="11"/>
        <v>10.799999999999999</v>
      </c>
      <c r="R19" s="40">
        <f t="shared" si="12"/>
        <v>26.4</v>
      </c>
      <c r="S19" s="40">
        <f t="shared" si="13"/>
        <v>52.8</v>
      </c>
      <c r="T19" s="40">
        <f t="shared" si="14"/>
        <v>79.19999999999999</v>
      </c>
      <c r="U19" s="37">
        <f t="shared" si="15"/>
        <v>18</v>
      </c>
      <c r="V19" s="38">
        <f t="shared" si="16"/>
        <v>8.4</v>
      </c>
    </row>
    <row r="20" spans="2:22" ht="19.5" customHeight="1">
      <c r="B20" s="2"/>
      <c r="C20" s="2"/>
      <c r="D20" s="2"/>
      <c r="E20" s="2"/>
      <c r="F20" s="2"/>
      <c r="G20" s="2"/>
      <c r="H20" s="2"/>
      <c r="I20" s="2"/>
      <c r="J20" s="2"/>
      <c r="K20" s="2"/>
      <c r="L20" s="2"/>
      <c r="M20" s="2"/>
      <c r="N20" s="2"/>
      <c r="O20" s="2"/>
      <c r="P20" s="2"/>
      <c r="Q20" s="2"/>
      <c r="R20" s="2"/>
      <c r="S20" s="2"/>
      <c r="T20" s="2"/>
      <c r="U20" s="2"/>
      <c r="V20" s="7"/>
    </row>
    <row r="21" spans="2:22" ht="12.75">
      <c r="B21" s="2"/>
      <c r="C21" s="2"/>
      <c r="D21" s="2"/>
      <c r="E21" s="2"/>
      <c r="F21" s="2"/>
      <c r="G21" s="2"/>
      <c r="H21" s="2"/>
      <c r="I21" s="2"/>
      <c r="J21" s="2"/>
      <c r="K21" s="2"/>
      <c r="L21" s="2"/>
      <c r="M21" s="2"/>
      <c r="N21" s="2"/>
      <c r="O21" s="2"/>
      <c r="P21" s="2"/>
      <c r="Q21" s="2"/>
      <c r="R21" s="2"/>
      <c r="S21" s="2"/>
      <c r="T21" s="2"/>
      <c r="U21" s="2"/>
      <c r="V21" s="2"/>
    </row>
    <row r="22" spans="2:22" ht="12.75">
      <c r="B22" s="2"/>
      <c r="C22" s="2"/>
      <c r="D22" s="2"/>
      <c r="E22" s="2"/>
      <c r="F22" s="2"/>
      <c r="G22" s="14"/>
      <c r="H22" s="2"/>
      <c r="I22" s="2"/>
      <c r="J22" s="2"/>
      <c r="K22" s="14"/>
      <c r="L22" s="2"/>
      <c r="M22" s="2"/>
      <c r="N22" s="2"/>
      <c r="O22" s="6"/>
      <c r="P22" s="6"/>
      <c r="Q22" s="6"/>
      <c r="R22" s="2"/>
      <c r="S22" s="2"/>
      <c r="T22" s="2"/>
      <c r="U22" s="2"/>
      <c r="V22" s="2"/>
    </row>
    <row r="23" spans="2:10" ht="12.75">
      <c r="B23" s="2"/>
      <c r="C23" s="2"/>
      <c r="D23" s="2"/>
      <c r="E23" s="2"/>
      <c r="F23" s="2"/>
      <c r="G23" s="2"/>
      <c r="H23" s="2"/>
      <c r="I23" s="2"/>
      <c r="J23" s="2"/>
    </row>
    <row r="24" spans="2:10" ht="12.75">
      <c r="B24" s="2"/>
      <c r="C24" s="2"/>
      <c r="D24" s="2"/>
      <c r="E24" s="2"/>
      <c r="F24" s="2"/>
      <c r="G24" s="2"/>
      <c r="H24" s="2"/>
      <c r="I24" s="2"/>
      <c r="J24" s="2"/>
    </row>
    <row r="25" spans="2:10" ht="12.75">
      <c r="B25" s="2"/>
      <c r="C25" s="2"/>
      <c r="D25" s="2"/>
      <c r="E25" s="2"/>
      <c r="F25" s="2"/>
      <c r="G25" s="2"/>
      <c r="H25" s="2"/>
      <c r="I25" s="2"/>
      <c r="J25" s="2"/>
    </row>
    <row r="26" spans="2:10" ht="12.75">
      <c r="B26" s="2"/>
      <c r="C26" s="2"/>
      <c r="D26" s="2"/>
      <c r="E26" s="2"/>
      <c r="F26" s="2"/>
      <c r="G26" s="2"/>
      <c r="H26" s="2"/>
      <c r="I26" s="2"/>
      <c r="J26" s="2"/>
    </row>
    <row r="27" spans="2:10" ht="12.75">
      <c r="B27" s="2"/>
      <c r="C27" s="2"/>
      <c r="D27" s="2"/>
      <c r="E27" s="2"/>
      <c r="F27" s="2"/>
      <c r="G27" s="2"/>
      <c r="H27" s="2"/>
      <c r="I27" s="2"/>
      <c r="J27" s="2"/>
    </row>
    <row r="28" spans="2:10" ht="12.75">
      <c r="B28" s="2"/>
      <c r="C28" s="2"/>
      <c r="D28" s="2"/>
      <c r="E28" s="2"/>
      <c r="F28" s="2"/>
      <c r="G28" s="2"/>
      <c r="H28" s="2"/>
      <c r="I28" s="2"/>
      <c r="J28" s="2"/>
    </row>
    <row r="29" spans="2:10" ht="12.75">
      <c r="B29" s="2"/>
      <c r="C29" s="2"/>
      <c r="D29" s="2"/>
      <c r="E29" s="2"/>
      <c r="F29" s="2"/>
      <c r="G29" s="2"/>
      <c r="H29" s="2"/>
      <c r="I29" s="2"/>
      <c r="J29" s="2"/>
    </row>
    <row r="40" spans="2:5" ht="12.75">
      <c r="B40" s="14" t="s">
        <v>75</v>
      </c>
      <c r="C40" s="152">
        <f>H4*0.95</f>
        <v>71.25</v>
      </c>
      <c r="D40" s="152">
        <f>H4*1.05</f>
        <v>78.75</v>
      </c>
      <c r="E40" s="14" t="s">
        <v>74</v>
      </c>
    </row>
  </sheetData>
  <sheetProtection/>
  <mergeCells count="20">
    <mergeCell ref="S7:T7"/>
    <mergeCell ref="U7:U9"/>
    <mergeCell ref="V7:V9"/>
    <mergeCell ref="S8:T8"/>
    <mergeCell ref="K7:K9"/>
    <mergeCell ref="L7:L9"/>
    <mergeCell ref="N7:O7"/>
    <mergeCell ref="P7:P9"/>
    <mergeCell ref="N8:O8"/>
    <mergeCell ref="Q7:Q9"/>
    <mergeCell ref="C6:G6"/>
    <mergeCell ref="H6:L6"/>
    <mergeCell ref="M6:Q6"/>
    <mergeCell ref="R6:V6"/>
    <mergeCell ref="D7:E7"/>
    <mergeCell ref="F7:F9"/>
    <mergeCell ref="G7:G9"/>
    <mergeCell ref="I7:J7"/>
    <mergeCell ref="D8:E8"/>
    <mergeCell ref="I8:J8"/>
  </mergeCells>
  <conditionalFormatting sqref="C10:E19 H10:J19 M10:O19 R10:T19">
    <cfRule type="cellIs" priority="1"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2" r:id="rId1"/>
  <headerFooter alignWithMargins="0">
    <oddFooter>&amp;RDCJ November 2009 Version 1</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3">
      <selection activeCell="C7" sqref="C7"/>
    </sheetView>
  </sheetViews>
  <sheetFormatPr defaultColWidth="9.140625" defaultRowHeight="12.75"/>
  <cols>
    <col min="1" max="1" width="2.8515625" style="0" customWidth="1"/>
    <col min="2" max="2" width="16.851562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38</v>
      </c>
      <c r="C2" s="3"/>
      <c r="D2" s="3"/>
      <c r="E2" s="3" t="s">
        <v>54</v>
      </c>
      <c r="F2" s="3"/>
      <c r="G2" s="3"/>
      <c r="H2" s="3"/>
      <c r="I2" s="3"/>
      <c r="J2" s="3"/>
      <c r="K2" s="3"/>
      <c r="L2" s="3"/>
      <c r="M2" s="3"/>
      <c r="N2" s="3"/>
      <c r="O2" s="3"/>
      <c r="P2" s="3"/>
      <c r="Q2" s="3"/>
      <c r="R2" s="3"/>
      <c r="S2" s="3"/>
      <c r="T2" s="3"/>
      <c r="U2" s="3"/>
      <c r="V2" s="3"/>
    </row>
    <row r="3" spans="2:22" ht="19.5" customHeight="1">
      <c r="B3" s="2"/>
      <c r="C3" s="2"/>
      <c r="D3" s="2"/>
      <c r="E3" s="2"/>
      <c r="F3" s="2"/>
      <c r="G3" s="2"/>
      <c r="H3" s="2"/>
      <c r="I3" s="2"/>
      <c r="J3" s="2"/>
      <c r="K3" s="2"/>
      <c r="L3" s="2"/>
      <c r="M3" s="2"/>
      <c r="N3" s="2"/>
      <c r="O3" s="2"/>
      <c r="P3" s="2"/>
      <c r="Q3" s="2"/>
      <c r="R3" s="2"/>
      <c r="S3" s="2"/>
      <c r="T3" s="2"/>
      <c r="U3" s="2"/>
      <c r="V3" s="2"/>
    </row>
    <row r="4" spans="2:22" ht="19.5" customHeight="1">
      <c r="B4" s="2"/>
      <c r="C4" s="2"/>
      <c r="D4" s="2"/>
      <c r="F4" s="3" t="s">
        <v>48</v>
      </c>
      <c r="G4" s="3"/>
      <c r="H4" s="153">
        <v>60</v>
      </c>
      <c r="I4" s="3" t="s">
        <v>74</v>
      </c>
      <c r="J4" s="2"/>
      <c r="K4" s="3"/>
      <c r="L4" s="3"/>
      <c r="M4" s="14"/>
      <c r="N4" s="2"/>
      <c r="O4" s="2"/>
      <c r="P4" s="2"/>
      <c r="Q4" s="14"/>
      <c r="R4" s="2"/>
      <c r="S4" s="2"/>
      <c r="T4" s="2"/>
      <c r="U4" s="2"/>
      <c r="V4" s="2"/>
    </row>
    <row r="5" spans="2:22" ht="19.5" customHeight="1" thickBot="1">
      <c r="B5" s="2"/>
      <c r="C5" s="2"/>
      <c r="D5" s="2"/>
      <c r="E5" s="2"/>
      <c r="F5" s="2"/>
      <c r="G5" s="5"/>
      <c r="H5" s="2"/>
      <c r="I5" s="2"/>
      <c r="J5" s="2"/>
      <c r="K5" s="2"/>
      <c r="L5" s="2"/>
      <c r="M5" s="14"/>
      <c r="N5" s="2"/>
      <c r="O5" s="2"/>
      <c r="P5" s="2"/>
      <c r="Q5" s="14"/>
      <c r="R5" s="2"/>
      <c r="S5" s="2"/>
      <c r="T5" s="2"/>
      <c r="U5" s="2"/>
      <c r="V5" s="2"/>
    </row>
    <row r="6" spans="2:22" ht="19.5" customHeight="1">
      <c r="B6" s="8" t="s">
        <v>2</v>
      </c>
      <c r="C6" s="207" t="s">
        <v>29</v>
      </c>
      <c r="D6" s="208"/>
      <c r="E6" s="208"/>
      <c r="F6" s="209"/>
      <c r="G6" s="210"/>
      <c r="H6" s="175" t="s">
        <v>28</v>
      </c>
      <c r="I6" s="176"/>
      <c r="J6" s="176"/>
      <c r="K6" s="177"/>
      <c r="L6" s="178"/>
      <c r="M6" s="175" t="s">
        <v>30</v>
      </c>
      <c r="N6" s="176"/>
      <c r="O6" s="176"/>
      <c r="P6" s="177"/>
      <c r="Q6" s="178"/>
      <c r="R6" s="175" t="s">
        <v>31</v>
      </c>
      <c r="S6" s="176"/>
      <c r="T6" s="176"/>
      <c r="U6" s="177"/>
      <c r="V6" s="178"/>
    </row>
    <row r="7" spans="2:22" ht="19.5" customHeight="1">
      <c r="B7" s="9" t="s">
        <v>3</v>
      </c>
      <c r="C7" s="15">
        <f>Speeds!K30</f>
        <v>13</v>
      </c>
      <c r="D7" s="157" t="s">
        <v>33</v>
      </c>
      <c r="E7" s="211"/>
      <c r="F7" s="179" t="s">
        <v>34</v>
      </c>
      <c r="G7" s="181" t="s">
        <v>35</v>
      </c>
      <c r="H7" s="15">
        <f>Speeds!K32</f>
        <v>12</v>
      </c>
      <c r="I7" s="157" t="s">
        <v>33</v>
      </c>
      <c r="J7" s="158"/>
      <c r="K7" s="179" t="s">
        <v>34</v>
      </c>
      <c r="L7" s="181" t="s">
        <v>35</v>
      </c>
      <c r="M7" s="15">
        <f>Speeds!K34</f>
        <v>11</v>
      </c>
      <c r="N7" s="157" t="s">
        <v>33</v>
      </c>
      <c r="O7" s="158"/>
      <c r="P7" s="179" t="s">
        <v>34</v>
      </c>
      <c r="Q7" s="181" t="s">
        <v>35</v>
      </c>
      <c r="R7" s="15">
        <f>Speeds!K36</f>
        <v>11</v>
      </c>
      <c r="S7" s="157" t="s">
        <v>33</v>
      </c>
      <c r="T7" s="158"/>
      <c r="U7" s="179" t="s">
        <v>34</v>
      </c>
      <c r="V7" s="181" t="s">
        <v>35</v>
      </c>
    </row>
    <row r="8" spans="2:22" ht="19.5" customHeight="1">
      <c r="B8" s="9" t="s">
        <v>4</v>
      </c>
      <c r="C8" s="15">
        <f>Speeds!K31</f>
        <v>19</v>
      </c>
      <c r="D8" s="173" t="s">
        <v>33</v>
      </c>
      <c r="E8" s="174"/>
      <c r="F8" s="180"/>
      <c r="G8" s="182"/>
      <c r="H8" s="15">
        <f>Speeds!K33</f>
        <v>13</v>
      </c>
      <c r="I8" s="167" t="s">
        <v>33</v>
      </c>
      <c r="J8" s="168"/>
      <c r="K8" s="180"/>
      <c r="L8" s="182"/>
      <c r="M8" s="15">
        <f>Speeds!K35</f>
        <v>10</v>
      </c>
      <c r="N8" s="167" t="s">
        <v>33</v>
      </c>
      <c r="O8" s="168"/>
      <c r="P8" s="180"/>
      <c r="Q8" s="182"/>
      <c r="R8" s="15">
        <f>Speeds!K37</f>
        <v>10</v>
      </c>
      <c r="S8" s="167" t="s">
        <v>33</v>
      </c>
      <c r="T8" s="168"/>
      <c r="U8" s="180"/>
      <c r="V8" s="182"/>
    </row>
    <row r="9" spans="2:22" ht="30" customHeight="1" thickBot="1">
      <c r="B9" s="10" t="s">
        <v>32</v>
      </c>
      <c r="C9" s="23" t="s">
        <v>12</v>
      </c>
      <c r="D9" s="24" t="s">
        <v>13</v>
      </c>
      <c r="E9" s="25" t="s">
        <v>14</v>
      </c>
      <c r="F9" s="212"/>
      <c r="G9" s="213"/>
      <c r="H9" s="23" t="s">
        <v>12</v>
      </c>
      <c r="I9" s="24" t="s">
        <v>13</v>
      </c>
      <c r="J9" s="25" t="s">
        <v>14</v>
      </c>
      <c r="K9" s="212"/>
      <c r="L9" s="213"/>
      <c r="M9" s="23" t="s">
        <v>12</v>
      </c>
      <c r="N9" s="24" t="s">
        <v>13</v>
      </c>
      <c r="O9" s="25" t="s">
        <v>14</v>
      </c>
      <c r="P9" s="212"/>
      <c r="Q9" s="213"/>
      <c r="R9" s="23" t="s">
        <v>12</v>
      </c>
      <c r="S9" s="24" t="s">
        <v>13</v>
      </c>
      <c r="T9" s="25" t="s">
        <v>14</v>
      </c>
      <c r="U9" s="212"/>
      <c r="V9" s="213"/>
    </row>
    <row r="10" spans="2:22" ht="19.5" customHeight="1">
      <c r="B10" s="13">
        <v>0.3</v>
      </c>
      <c r="C10" s="26">
        <f>($F10+$G10)*1</f>
        <v>9.6</v>
      </c>
      <c r="D10" s="27">
        <f>($F10+$G10)*2</f>
        <v>19.2</v>
      </c>
      <c r="E10" s="28">
        <f>($F10+$G10)*3</f>
        <v>28.799999999999997</v>
      </c>
      <c r="F10" s="29">
        <f aca="true" t="shared" si="0" ref="F10:F19">B10*$C$7</f>
        <v>3.9</v>
      </c>
      <c r="G10" s="30">
        <f aca="true" t="shared" si="1" ref="G10:G19">B10*$C$8</f>
        <v>5.7</v>
      </c>
      <c r="H10" s="28">
        <f aca="true" t="shared" si="2" ref="H10:H19">(K10+L10)*1</f>
        <v>7.5</v>
      </c>
      <c r="I10" s="28">
        <f aca="true" t="shared" si="3" ref="I10:I19">(K10+L10)*2</f>
        <v>15</v>
      </c>
      <c r="J10" s="28">
        <f aca="true" t="shared" si="4" ref="J10:J19">(K10+L10)*3</f>
        <v>22.5</v>
      </c>
      <c r="K10" s="28">
        <f aca="true" t="shared" si="5" ref="K10:K19">B10*$H$7</f>
        <v>3.5999999999999996</v>
      </c>
      <c r="L10" s="30">
        <f aca="true" t="shared" si="6" ref="L10:L19">B10*$H$8</f>
        <v>3.9</v>
      </c>
      <c r="M10" s="28">
        <f aca="true" t="shared" si="7" ref="M10:M19">(P10+Q10)*1</f>
        <v>6.3</v>
      </c>
      <c r="N10" s="28">
        <f aca="true" t="shared" si="8" ref="N10:N19">(P10+Q10)*2</f>
        <v>12.6</v>
      </c>
      <c r="O10" s="28">
        <f aca="true" t="shared" si="9" ref="O10:O19">(P10+Q10)*3</f>
        <v>18.9</v>
      </c>
      <c r="P10" s="28">
        <f aca="true" t="shared" si="10" ref="P10:P19">B10*$M$7</f>
        <v>3.3</v>
      </c>
      <c r="Q10" s="30">
        <f aca="true" t="shared" si="11" ref="Q10:Q19">B10*$M$8</f>
        <v>3</v>
      </c>
      <c r="R10" s="27">
        <f aca="true" t="shared" si="12" ref="R10:R19">(U10+V10)*1</f>
        <v>6.3</v>
      </c>
      <c r="S10" s="27">
        <f aca="true" t="shared" si="13" ref="S10:S19">(U10+V10)*2</f>
        <v>12.6</v>
      </c>
      <c r="T10" s="27">
        <f aca="true" t="shared" si="14" ref="T10:T19">(U10+V10)*3</f>
        <v>18.9</v>
      </c>
      <c r="U10" s="28">
        <f aca="true" t="shared" si="15" ref="U10:U19">B10*$R$7</f>
        <v>3.3</v>
      </c>
      <c r="V10" s="30">
        <f aca="true" t="shared" si="16" ref="V10:V19">B10*$R$8</f>
        <v>3</v>
      </c>
    </row>
    <row r="11" spans="2:22" ht="19.5" customHeight="1">
      <c r="B11" s="11">
        <v>0.4</v>
      </c>
      <c r="C11" s="31">
        <f aca="true" t="shared" si="17" ref="C11:C19">($F11+$G11)*1</f>
        <v>12.8</v>
      </c>
      <c r="D11" s="32">
        <f aca="true" t="shared" si="18" ref="D11:D19">($F11+$G11)*2</f>
        <v>25.6</v>
      </c>
      <c r="E11" s="32">
        <f aca="true" t="shared" si="19" ref="E11:E19">($F11+$G11)*3</f>
        <v>38.400000000000006</v>
      </c>
      <c r="F11" s="32">
        <f t="shared" si="0"/>
        <v>5.2</v>
      </c>
      <c r="G11" s="33">
        <f t="shared" si="1"/>
        <v>7.6000000000000005</v>
      </c>
      <c r="H11" s="32">
        <f t="shared" si="2"/>
        <v>10</v>
      </c>
      <c r="I11" s="32">
        <f t="shared" si="3"/>
        <v>20</v>
      </c>
      <c r="J11" s="32">
        <f t="shared" si="4"/>
        <v>30</v>
      </c>
      <c r="K11" s="32">
        <f t="shared" si="5"/>
        <v>4.800000000000001</v>
      </c>
      <c r="L11" s="33">
        <f t="shared" si="6"/>
        <v>5.2</v>
      </c>
      <c r="M11" s="32">
        <f t="shared" si="7"/>
        <v>8.4</v>
      </c>
      <c r="N11" s="32">
        <f t="shared" si="8"/>
        <v>16.8</v>
      </c>
      <c r="O11" s="32">
        <f t="shared" si="9"/>
        <v>25.200000000000003</v>
      </c>
      <c r="P11" s="32">
        <f t="shared" si="10"/>
        <v>4.4</v>
      </c>
      <c r="Q11" s="33">
        <f t="shared" si="11"/>
        <v>4</v>
      </c>
      <c r="R11" s="39">
        <f t="shared" si="12"/>
        <v>8.4</v>
      </c>
      <c r="S11" s="39">
        <f t="shared" si="13"/>
        <v>16.8</v>
      </c>
      <c r="T11" s="39">
        <f t="shared" si="14"/>
        <v>25.200000000000003</v>
      </c>
      <c r="U11" s="32">
        <f t="shared" si="15"/>
        <v>4.4</v>
      </c>
      <c r="V11" s="33">
        <f t="shared" si="16"/>
        <v>4</v>
      </c>
    </row>
    <row r="12" spans="2:22" ht="19.5" customHeight="1">
      <c r="B12" s="11">
        <v>0.5</v>
      </c>
      <c r="C12" s="34">
        <f t="shared" si="17"/>
        <v>16</v>
      </c>
      <c r="D12" s="32">
        <f t="shared" si="18"/>
        <v>32</v>
      </c>
      <c r="E12" s="32">
        <f t="shared" si="19"/>
        <v>48</v>
      </c>
      <c r="F12" s="32">
        <f t="shared" si="0"/>
        <v>6.5</v>
      </c>
      <c r="G12" s="33">
        <f t="shared" si="1"/>
        <v>9.5</v>
      </c>
      <c r="H12" s="32">
        <f t="shared" si="2"/>
        <v>12.5</v>
      </c>
      <c r="I12" s="32">
        <f t="shared" si="3"/>
        <v>25</v>
      </c>
      <c r="J12" s="32">
        <f t="shared" si="4"/>
        <v>37.5</v>
      </c>
      <c r="K12" s="32">
        <f t="shared" si="5"/>
        <v>6</v>
      </c>
      <c r="L12" s="33">
        <f t="shared" si="6"/>
        <v>6.5</v>
      </c>
      <c r="M12" s="32">
        <f t="shared" si="7"/>
        <v>10.5</v>
      </c>
      <c r="N12" s="32">
        <f t="shared" si="8"/>
        <v>21</v>
      </c>
      <c r="O12" s="32">
        <f t="shared" si="9"/>
        <v>31.5</v>
      </c>
      <c r="P12" s="32">
        <f t="shared" si="10"/>
        <v>5.5</v>
      </c>
      <c r="Q12" s="33">
        <f t="shared" si="11"/>
        <v>5</v>
      </c>
      <c r="R12" s="39">
        <f t="shared" si="12"/>
        <v>10.5</v>
      </c>
      <c r="S12" s="39">
        <f t="shared" si="13"/>
        <v>21</v>
      </c>
      <c r="T12" s="39">
        <f t="shared" si="14"/>
        <v>31.5</v>
      </c>
      <c r="U12" s="32">
        <f t="shared" si="15"/>
        <v>5.5</v>
      </c>
      <c r="V12" s="33">
        <f t="shared" si="16"/>
        <v>5</v>
      </c>
    </row>
    <row r="13" spans="2:22" ht="19.5" customHeight="1">
      <c r="B13" s="11">
        <v>0.6</v>
      </c>
      <c r="C13" s="34">
        <f t="shared" si="17"/>
        <v>19.2</v>
      </c>
      <c r="D13" s="32">
        <f t="shared" si="18"/>
        <v>38.4</v>
      </c>
      <c r="E13" s="32">
        <f t="shared" si="19"/>
        <v>57.599999999999994</v>
      </c>
      <c r="F13" s="32">
        <f t="shared" si="0"/>
        <v>7.8</v>
      </c>
      <c r="G13" s="33">
        <f t="shared" si="1"/>
        <v>11.4</v>
      </c>
      <c r="H13" s="32">
        <f t="shared" si="2"/>
        <v>15</v>
      </c>
      <c r="I13" s="39">
        <f t="shared" si="3"/>
        <v>30</v>
      </c>
      <c r="J13" s="32">
        <f t="shared" si="4"/>
        <v>45</v>
      </c>
      <c r="K13" s="32">
        <f t="shared" si="5"/>
        <v>7.199999999999999</v>
      </c>
      <c r="L13" s="33">
        <f t="shared" si="6"/>
        <v>7.8</v>
      </c>
      <c r="M13" s="32">
        <f t="shared" si="7"/>
        <v>12.6</v>
      </c>
      <c r="N13" s="32">
        <f t="shared" si="8"/>
        <v>25.2</v>
      </c>
      <c r="O13" s="39">
        <f t="shared" si="9"/>
        <v>37.8</v>
      </c>
      <c r="P13" s="32">
        <f t="shared" si="10"/>
        <v>6.6</v>
      </c>
      <c r="Q13" s="33">
        <f t="shared" si="11"/>
        <v>6</v>
      </c>
      <c r="R13" s="39">
        <f t="shared" si="12"/>
        <v>12.6</v>
      </c>
      <c r="S13" s="39">
        <f t="shared" si="13"/>
        <v>25.2</v>
      </c>
      <c r="T13" s="39">
        <f t="shared" si="14"/>
        <v>37.8</v>
      </c>
      <c r="U13" s="32">
        <f t="shared" si="15"/>
        <v>6.6</v>
      </c>
      <c r="V13" s="33">
        <f t="shared" si="16"/>
        <v>6</v>
      </c>
    </row>
    <row r="14" spans="2:22" ht="19.5" customHeight="1">
      <c r="B14" s="11">
        <v>0.7</v>
      </c>
      <c r="C14" s="34">
        <f t="shared" si="17"/>
        <v>22.4</v>
      </c>
      <c r="D14" s="32">
        <f t="shared" si="18"/>
        <v>44.8</v>
      </c>
      <c r="E14" s="32">
        <f t="shared" si="19"/>
        <v>67.19999999999999</v>
      </c>
      <c r="F14" s="32">
        <f t="shared" si="0"/>
        <v>9.1</v>
      </c>
      <c r="G14" s="33">
        <f t="shared" si="1"/>
        <v>13.299999999999999</v>
      </c>
      <c r="H14" s="32">
        <f t="shared" si="2"/>
        <v>17.5</v>
      </c>
      <c r="I14" s="39">
        <f t="shared" si="3"/>
        <v>35</v>
      </c>
      <c r="J14" s="32">
        <f t="shared" si="4"/>
        <v>52.5</v>
      </c>
      <c r="K14" s="32">
        <f t="shared" si="5"/>
        <v>8.399999999999999</v>
      </c>
      <c r="L14" s="33">
        <f t="shared" si="6"/>
        <v>9.1</v>
      </c>
      <c r="M14" s="32">
        <f t="shared" si="7"/>
        <v>14.7</v>
      </c>
      <c r="N14" s="32">
        <f t="shared" si="8"/>
        <v>29.4</v>
      </c>
      <c r="O14" s="39">
        <f t="shared" si="9"/>
        <v>44.099999999999994</v>
      </c>
      <c r="P14" s="32">
        <f t="shared" si="10"/>
        <v>7.699999999999999</v>
      </c>
      <c r="Q14" s="33">
        <f t="shared" si="11"/>
        <v>7</v>
      </c>
      <c r="R14" s="39">
        <f t="shared" si="12"/>
        <v>14.7</v>
      </c>
      <c r="S14" s="39">
        <f t="shared" si="13"/>
        <v>29.4</v>
      </c>
      <c r="T14" s="39">
        <f t="shared" si="14"/>
        <v>44.099999999999994</v>
      </c>
      <c r="U14" s="32">
        <f t="shared" si="15"/>
        <v>7.699999999999999</v>
      </c>
      <c r="V14" s="33">
        <f t="shared" si="16"/>
        <v>7</v>
      </c>
    </row>
    <row r="15" spans="2:22" ht="19.5" customHeight="1">
      <c r="B15" s="11">
        <v>0.8</v>
      </c>
      <c r="C15" s="31">
        <f t="shared" si="17"/>
        <v>25.6</v>
      </c>
      <c r="D15" s="32">
        <f t="shared" si="18"/>
        <v>51.2</v>
      </c>
      <c r="E15" s="35">
        <f t="shared" si="19"/>
        <v>76.80000000000001</v>
      </c>
      <c r="F15" s="32">
        <f t="shared" si="0"/>
        <v>10.4</v>
      </c>
      <c r="G15" s="33">
        <f t="shared" si="1"/>
        <v>15.200000000000001</v>
      </c>
      <c r="H15" s="32">
        <f t="shared" si="2"/>
        <v>20</v>
      </c>
      <c r="I15" s="39">
        <f t="shared" si="3"/>
        <v>40</v>
      </c>
      <c r="J15" s="32">
        <f t="shared" si="4"/>
        <v>60</v>
      </c>
      <c r="K15" s="32">
        <f t="shared" si="5"/>
        <v>9.600000000000001</v>
      </c>
      <c r="L15" s="33">
        <f t="shared" si="6"/>
        <v>10.4</v>
      </c>
      <c r="M15" s="32">
        <f t="shared" si="7"/>
        <v>16.8</v>
      </c>
      <c r="N15" s="39">
        <f t="shared" si="8"/>
        <v>33.6</v>
      </c>
      <c r="O15" s="32">
        <f t="shared" si="9"/>
        <v>50.400000000000006</v>
      </c>
      <c r="P15" s="32">
        <f t="shared" si="10"/>
        <v>8.8</v>
      </c>
      <c r="Q15" s="33">
        <f t="shared" si="11"/>
        <v>8</v>
      </c>
      <c r="R15" s="39">
        <f t="shared" si="12"/>
        <v>16.8</v>
      </c>
      <c r="S15" s="39">
        <f t="shared" si="13"/>
        <v>33.6</v>
      </c>
      <c r="T15" s="39">
        <f t="shared" si="14"/>
        <v>50.400000000000006</v>
      </c>
      <c r="U15" s="32">
        <f t="shared" si="15"/>
        <v>8.8</v>
      </c>
      <c r="V15" s="33">
        <f t="shared" si="16"/>
        <v>8</v>
      </c>
    </row>
    <row r="16" spans="2:22" ht="19.5" customHeight="1">
      <c r="B16" s="11">
        <v>0.9</v>
      </c>
      <c r="C16" s="31">
        <f t="shared" si="17"/>
        <v>28.800000000000004</v>
      </c>
      <c r="D16" s="32">
        <f t="shared" si="18"/>
        <v>57.60000000000001</v>
      </c>
      <c r="E16" s="32">
        <f t="shared" si="19"/>
        <v>86.4</v>
      </c>
      <c r="F16" s="32">
        <f t="shared" si="0"/>
        <v>11.700000000000001</v>
      </c>
      <c r="G16" s="33">
        <f t="shared" si="1"/>
        <v>17.1</v>
      </c>
      <c r="H16" s="32">
        <f t="shared" si="2"/>
        <v>22.5</v>
      </c>
      <c r="I16" s="39">
        <f t="shared" si="3"/>
        <v>45</v>
      </c>
      <c r="J16" s="32">
        <f t="shared" si="4"/>
        <v>67.5</v>
      </c>
      <c r="K16" s="32">
        <f t="shared" si="5"/>
        <v>10.8</v>
      </c>
      <c r="L16" s="33">
        <f t="shared" si="6"/>
        <v>11.700000000000001</v>
      </c>
      <c r="M16" s="32">
        <f t="shared" si="7"/>
        <v>18.9</v>
      </c>
      <c r="N16" s="32">
        <f t="shared" si="8"/>
        <v>37.8</v>
      </c>
      <c r="O16" s="32">
        <f t="shared" si="9"/>
        <v>56.699999999999996</v>
      </c>
      <c r="P16" s="32">
        <f t="shared" si="10"/>
        <v>9.9</v>
      </c>
      <c r="Q16" s="33">
        <f t="shared" si="11"/>
        <v>9</v>
      </c>
      <c r="R16" s="39">
        <f t="shared" si="12"/>
        <v>18.9</v>
      </c>
      <c r="S16" s="39">
        <f t="shared" si="13"/>
        <v>37.8</v>
      </c>
      <c r="T16" s="39">
        <f t="shared" si="14"/>
        <v>56.699999999999996</v>
      </c>
      <c r="U16" s="32">
        <f t="shared" si="15"/>
        <v>9.9</v>
      </c>
      <c r="V16" s="33">
        <f t="shared" si="16"/>
        <v>9</v>
      </c>
    </row>
    <row r="17" spans="2:22" ht="19.5" customHeight="1">
      <c r="B17" s="11">
        <v>1</v>
      </c>
      <c r="C17" s="31">
        <f t="shared" si="17"/>
        <v>32</v>
      </c>
      <c r="D17" s="32">
        <f t="shared" si="18"/>
        <v>64</v>
      </c>
      <c r="E17" s="32">
        <f t="shared" si="19"/>
        <v>96</v>
      </c>
      <c r="F17" s="32">
        <f t="shared" si="0"/>
        <v>13</v>
      </c>
      <c r="G17" s="33">
        <f t="shared" si="1"/>
        <v>19</v>
      </c>
      <c r="H17" s="32">
        <f t="shared" si="2"/>
        <v>25</v>
      </c>
      <c r="I17" s="32">
        <f t="shared" si="3"/>
        <v>50</v>
      </c>
      <c r="J17" s="32">
        <f t="shared" si="4"/>
        <v>75</v>
      </c>
      <c r="K17" s="32">
        <f t="shared" si="5"/>
        <v>12</v>
      </c>
      <c r="L17" s="33">
        <f t="shared" si="6"/>
        <v>13</v>
      </c>
      <c r="M17" s="32">
        <f t="shared" si="7"/>
        <v>21</v>
      </c>
      <c r="N17" s="39">
        <f t="shared" si="8"/>
        <v>42</v>
      </c>
      <c r="O17" s="32">
        <f t="shared" si="9"/>
        <v>63</v>
      </c>
      <c r="P17" s="32">
        <f t="shared" si="10"/>
        <v>11</v>
      </c>
      <c r="Q17" s="33">
        <f t="shared" si="11"/>
        <v>10</v>
      </c>
      <c r="R17" s="39">
        <f t="shared" si="12"/>
        <v>21</v>
      </c>
      <c r="S17" s="39">
        <f t="shared" si="13"/>
        <v>42</v>
      </c>
      <c r="T17" s="39">
        <f t="shared" si="14"/>
        <v>63</v>
      </c>
      <c r="U17" s="32">
        <f t="shared" si="15"/>
        <v>11</v>
      </c>
      <c r="V17" s="33">
        <f t="shared" si="16"/>
        <v>10</v>
      </c>
    </row>
    <row r="18" spans="2:22" ht="19.5" customHeight="1">
      <c r="B18" s="11">
        <v>1.1</v>
      </c>
      <c r="C18" s="31">
        <f t="shared" si="17"/>
        <v>35.2</v>
      </c>
      <c r="D18" s="32">
        <f t="shared" si="18"/>
        <v>70.4</v>
      </c>
      <c r="E18" s="32">
        <f t="shared" si="19"/>
        <v>105.60000000000001</v>
      </c>
      <c r="F18" s="32">
        <f t="shared" si="0"/>
        <v>14.3</v>
      </c>
      <c r="G18" s="33">
        <f t="shared" si="1"/>
        <v>20.900000000000002</v>
      </c>
      <c r="H18" s="32">
        <f t="shared" si="2"/>
        <v>27.5</v>
      </c>
      <c r="I18" s="32">
        <f t="shared" si="3"/>
        <v>55</v>
      </c>
      <c r="J18" s="39">
        <f t="shared" si="4"/>
        <v>82.5</v>
      </c>
      <c r="K18" s="32">
        <f t="shared" si="5"/>
        <v>13.200000000000001</v>
      </c>
      <c r="L18" s="33">
        <f t="shared" si="6"/>
        <v>14.3</v>
      </c>
      <c r="M18" s="32">
        <f t="shared" si="7"/>
        <v>23.1</v>
      </c>
      <c r="N18" s="39">
        <f t="shared" si="8"/>
        <v>46.2</v>
      </c>
      <c r="O18" s="32">
        <f t="shared" si="9"/>
        <v>69.30000000000001</v>
      </c>
      <c r="P18" s="32">
        <f t="shared" si="10"/>
        <v>12.100000000000001</v>
      </c>
      <c r="Q18" s="33">
        <f t="shared" si="11"/>
        <v>11</v>
      </c>
      <c r="R18" s="39">
        <f t="shared" si="12"/>
        <v>23.1</v>
      </c>
      <c r="S18" s="39">
        <f t="shared" si="13"/>
        <v>46.2</v>
      </c>
      <c r="T18" s="39">
        <f t="shared" si="14"/>
        <v>69.30000000000001</v>
      </c>
      <c r="U18" s="32">
        <f t="shared" si="15"/>
        <v>12.100000000000001</v>
      </c>
      <c r="V18" s="33">
        <f t="shared" si="16"/>
        <v>11</v>
      </c>
    </row>
    <row r="19" spans="2:22" ht="19.5" customHeight="1" thickBot="1">
      <c r="B19" s="12">
        <v>1.2</v>
      </c>
      <c r="C19" s="36">
        <f t="shared" si="17"/>
        <v>38.4</v>
      </c>
      <c r="D19" s="37">
        <f t="shared" si="18"/>
        <v>76.8</v>
      </c>
      <c r="E19" s="37">
        <f t="shared" si="19"/>
        <v>115.19999999999999</v>
      </c>
      <c r="F19" s="37">
        <f t="shared" si="0"/>
        <v>15.6</v>
      </c>
      <c r="G19" s="38">
        <f t="shared" si="1"/>
        <v>22.8</v>
      </c>
      <c r="H19" s="37">
        <f t="shared" si="2"/>
        <v>30</v>
      </c>
      <c r="I19" s="37">
        <f t="shared" si="3"/>
        <v>60</v>
      </c>
      <c r="J19" s="37">
        <f t="shared" si="4"/>
        <v>90</v>
      </c>
      <c r="K19" s="37">
        <f t="shared" si="5"/>
        <v>14.399999999999999</v>
      </c>
      <c r="L19" s="38">
        <f t="shared" si="6"/>
        <v>15.6</v>
      </c>
      <c r="M19" s="37">
        <f t="shared" si="7"/>
        <v>25.2</v>
      </c>
      <c r="N19" s="40">
        <f t="shared" si="8"/>
        <v>50.4</v>
      </c>
      <c r="O19" s="37">
        <f t="shared" si="9"/>
        <v>75.6</v>
      </c>
      <c r="P19" s="37">
        <f t="shared" si="10"/>
        <v>13.2</v>
      </c>
      <c r="Q19" s="38">
        <f t="shared" si="11"/>
        <v>12</v>
      </c>
      <c r="R19" s="40">
        <f t="shared" si="12"/>
        <v>25.2</v>
      </c>
      <c r="S19" s="40">
        <f t="shared" si="13"/>
        <v>50.4</v>
      </c>
      <c r="T19" s="40">
        <f t="shared" si="14"/>
        <v>75.6</v>
      </c>
      <c r="U19" s="37">
        <f t="shared" si="15"/>
        <v>13.2</v>
      </c>
      <c r="V19" s="38">
        <f t="shared" si="16"/>
        <v>12</v>
      </c>
    </row>
    <row r="20" spans="2:22" ht="19.5" customHeight="1">
      <c r="B20" s="2"/>
      <c r="C20" s="2"/>
      <c r="D20" s="2"/>
      <c r="E20" s="2"/>
      <c r="F20" s="2"/>
      <c r="G20" s="2"/>
      <c r="H20" s="2"/>
      <c r="I20" s="2"/>
      <c r="J20" s="2"/>
      <c r="K20" s="2"/>
      <c r="L20" s="2"/>
      <c r="M20" s="2"/>
      <c r="N20" s="2"/>
      <c r="O20" s="2"/>
      <c r="P20" s="2"/>
      <c r="Q20" s="2"/>
      <c r="R20" s="2"/>
      <c r="S20" s="2"/>
      <c r="T20" s="2"/>
      <c r="U20" s="2"/>
      <c r="V20" s="7"/>
    </row>
    <row r="21" spans="2:22" ht="19.5" customHeight="1">
      <c r="B21" s="2"/>
      <c r="C21" s="2"/>
      <c r="D21" s="2"/>
      <c r="E21" s="2"/>
      <c r="F21" s="2"/>
      <c r="G21" s="2"/>
      <c r="H21" s="2"/>
      <c r="I21" s="2"/>
      <c r="J21" s="2"/>
      <c r="K21" s="2"/>
      <c r="L21" s="2"/>
      <c r="M21" s="2"/>
      <c r="N21" s="2"/>
      <c r="O21" s="2"/>
      <c r="P21" s="2"/>
      <c r="Q21" s="2"/>
      <c r="R21" s="2"/>
      <c r="S21" s="2"/>
      <c r="T21" s="2"/>
      <c r="U21" s="2"/>
      <c r="V21" s="2"/>
    </row>
    <row r="22" spans="2:22" ht="12.75">
      <c r="B22" s="2"/>
      <c r="C22" s="2"/>
      <c r="D22" s="2"/>
      <c r="E22" s="2"/>
      <c r="F22" s="2"/>
      <c r="G22" s="14"/>
      <c r="H22" s="2"/>
      <c r="I22" s="2"/>
      <c r="J22" s="2"/>
      <c r="K22" s="14"/>
      <c r="L22" s="2"/>
      <c r="M22" s="2"/>
      <c r="N22" s="2"/>
      <c r="O22" s="6"/>
      <c r="P22" s="6"/>
      <c r="Q22" s="6"/>
      <c r="R22" s="2"/>
      <c r="S22" s="2"/>
      <c r="T22" s="2"/>
      <c r="U22" s="2"/>
      <c r="V22" s="2"/>
    </row>
    <row r="23" spans="2:19" ht="12.75">
      <c r="B23" s="2"/>
      <c r="C23" s="2"/>
      <c r="D23" s="2"/>
      <c r="E23" s="2"/>
      <c r="F23" s="2"/>
      <c r="G23" s="2"/>
      <c r="H23" s="2"/>
      <c r="I23" s="2"/>
      <c r="J23" s="2"/>
      <c r="S23" t="s">
        <v>6</v>
      </c>
    </row>
    <row r="24" spans="2:10" ht="12.75">
      <c r="B24" s="2"/>
      <c r="C24" s="2"/>
      <c r="D24" s="2"/>
      <c r="E24" s="2"/>
      <c r="F24" s="2"/>
      <c r="G24" s="2"/>
      <c r="H24" s="2"/>
      <c r="I24" s="2"/>
      <c r="J24" s="2"/>
    </row>
    <row r="25" spans="2:10" ht="12.75">
      <c r="B25" s="2"/>
      <c r="C25" s="2"/>
      <c r="D25" s="2"/>
      <c r="E25" s="2"/>
      <c r="F25" s="2"/>
      <c r="G25" s="2"/>
      <c r="H25" s="2"/>
      <c r="I25" s="2"/>
      <c r="J25" s="2"/>
    </row>
    <row r="26" spans="2:10" ht="12.75">
      <c r="B26" s="2"/>
      <c r="C26" s="2"/>
      <c r="D26" s="2"/>
      <c r="E26" s="2"/>
      <c r="F26" s="2"/>
      <c r="G26" s="2"/>
      <c r="H26" s="2"/>
      <c r="I26" s="2"/>
      <c r="J26" s="2"/>
    </row>
    <row r="27" spans="2:10" ht="12.75">
      <c r="B27" s="2"/>
      <c r="C27" s="2"/>
      <c r="D27" s="2"/>
      <c r="E27" s="2"/>
      <c r="F27" s="2"/>
      <c r="G27" s="2"/>
      <c r="H27" s="2"/>
      <c r="I27" s="2"/>
      <c r="J27" s="2"/>
    </row>
    <row r="28" spans="2:10" ht="12.75">
      <c r="B28" s="2"/>
      <c r="C28" s="2"/>
      <c r="D28" s="2"/>
      <c r="E28" s="2"/>
      <c r="F28" s="2"/>
      <c r="G28" s="2"/>
      <c r="H28" s="2"/>
      <c r="I28" s="2"/>
      <c r="J28" s="2"/>
    </row>
    <row r="29" spans="2:10" ht="12.75">
      <c r="B29" s="2"/>
      <c r="C29" s="2"/>
      <c r="D29" s="2"/>
      <c r="E29" s="2"/>
      <c r="F29" s="2"/>
      <c r="G29" s="2"/>
      <c r="H29" s="2"/>
      <c r="I29" s="2"/>
      <c r="J29" s="2"/>
    </row>
    <row r="40" spans="2:5" ht="12.75">
      <c r="B40" s="14" t="s">
        <v>75</v>
      </c>
      <c r="C40" s="152">
        <f>H4*0.95</f>
        <v>57</v>
      </c>
      <c r="D40" s="152">
        <f>H4*1.05</f>
        <v>63</v>
      </c>
      <c r="E40" s="14" t="s">
        <v>74</v>
      </c>
    </row>
  </sheetData>
  <sheetProtection/>
  <mergeCells count="20">
    <mergeCell ref="S7:T7"/>
    <mergeCell ref="U7:U9"/>
    <mergeCell ref="V7:V9"/>
    <mergeCell ref="S8:T8"/>
    <mergeCell ref="K7:K9"/>
    <mergeCell ref="L7:L9"/>
    <mergeCell ref="N7:O7"/>
    <mergeCell ref="P7:P9"/>
    <mergeCell ref="N8:O8"/>
    <mergeCell ref="Q7:Q9"/>
    <mergeCell ref="C6:G6"/>
    <mergeCell ref="H6:L6"/>
    <mergeCell ref="M6:Q6"/>
    <mergeCell ref="R6:V6"/>
    <mergeCell ref="D7:E7"/>
    <mergeCell ref="F7:F9"/>
    <mergeCell ref="G7:G9"/>
    <mergeCell ref="I7:J7"/>
    <mergeCell ref="D8:E8"/>
    <mergeCell ref="I8:J8"/>
  </mergeCells>
  <conditionalFormatting sqref="C10:E19 H10:J19 M10:O19 R10:T19">
    <cfRule type="cellIs" priority="1" dxfId="0" operator="between" stopIfTrue="1">
      <formula>$C$40</formula>
      <formula>$D$40</formula>
    </cfRule>
  </conditionalFormatting>
  <printOptions horizontalCentered="1" verticalCentered="1"/>
  <pageMargins left="0.5905511811023623" right="0.5905511811023623" top="0.5905511811023623" bottom="0.5905511811023623" header="0.5905511811023623" footer="0.5118110236220472"/>
  <pageSetup fitToHeight="1" fitToWidth="1" horizontalDpi="300" verticalDpi="300" orientation="landscape" paperSize="9" scale="92" r:id="rId1"/>
  <headerFooter alignWithMargins="0">
    <oddFooter>&amp;RDCJ November 2009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PIB Designs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Baldwin</dc:creator>
  <cp:keywords/>
  <dc:description/>
  <cp:lastModifiedBy>Gert</cp:lastModifiedBy>
  <cp:lastPrinted>2017-08-21T13:59:08Z</cp:lastPrinted>
  <dcterms:created xsi:type="dcterms:W3CDTF">2009-05-26T20:15:17Z</dcterms:created>
  <dcterms:modified xsi:type="dcterms:W3CDTF">2017-08-21T13:59:31Z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